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ioana.chiriac\Desktop\"/>
    </mc:Choice>
  </mc:AlternateContent>
  <xr:revisionPtr revIDLastSave="0" documentId="13_ncr:1_{48D4FCF5-0178-45D8-92C2-D0D83D2265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AD - 31 mai 2022" sheetId="17" r:id="rId1"/>
  </sheets>
  <definedNames>
    <definedName name="_xlnm._FilterDatabase" localSheetId="0" hidden="1">'POAD - 31 mai 2022'!$A$7:$AA$40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3" i="17" l="1"/>
  <c r="AA28" i="17" l="1"/>
  <c r="Z28" i="17"/>
  <c r="W28" i="17"/>
  <c r="V28" i="17"/>
  <c r="U28" i="17"/>
  <c r="T28" i="17"/>
  <c r="S28" i="17"/>
  <c r="R28" i="17"/>
  <c r="L27" i="17"/>
  <c r="B28" i="17"/>
  <c r="L23" i="17" l="1"/>
  <c r="L20" i="17"/>
  <c r="S43" i="17"/>
  <c r="AA38" i="17"/>
  <c r="Z38" i="17"/>
  <c r="W38" i="17"/>
  <c r="V38" i="17"/>
  <c r="U38" i="17"/>
  <c r="T38" i="17"/>
  <c r="S38" i="17"/>
  <c r="R38" i="17"/>
  <c r="B38" i="17"/>
  <c r="AA33" i="17"/>
  <c r="Z33" i="17"/>
  <c r="W33" i="17"/>
  <c r="V33" i="17"/>
  <c r="U33" i="17"/>
  <c r="T33" i="17"/>
  <c r="S33" i="17"/>
  <c r="R33" i="17"/>
  <c r="B33" i="17"/>
  <c r="B43" i="17"/>
  <c r="L37" i="17"/>
  <c r="L36" i="17"/>
  <c r="L35" i="17"/>
  <c r="L34" i="17"/>
  <c r="L32" i="17"/>
  <c r="L31" i="17"/>
  <c r="L30" i="17"/>
  <c r="L29" i="17"/>
  <c r="L26" i="17"/>
  <c r="L25" i="17"/>
  <c r="L24" i="17"/>
  <c r="L21" i="17"/>
  <c r="L18" i="17"/>
  <c r="L22" i="17"/>
  <c r="L19" i="17"/>
  <c r="L8" i="17"/>
  <c r="L16" i="17"/>
  <c r="L10" i="17"/>
  <c r="L12" i="17"/>
  <c r="L14" i="17"/>
  <c r="L11" i="17"/>
  <c r="L9" i="17"/>
  <c r="B39" i="17" l="1"/>
  <c r="B40" i="17" s="1"/>
  <c r="AA43" i="17"/>
  <c r="T43" i="17"/>
  <c r="U43" i="17"/>
  <c r="L17" i="17"/>
  <c r="T39" i="17"/>
  <c r="L15" i="17"/>
  <c r="R39" i="17"/>
  <c r="L13" i="17"/>
  <c r="AA39" i="17"/>
  <c r="Z39" i="17"/>
  <c r="U39" i="17"/>
  <c r="V39" i="17"/>
  <c r="Z43" i="17"/>
  <c r="X43" i="17"/>
  <c r="W43" i="17"/>
  <c r="V43" i="17"/>
  <c r="S39" i="17"/>
  <c r="S40" i="17" s="1"/>
  <c r="AA40" i="17" l="1"/>
  <c r="T40" i="17"/>
  <c r="Z40" i="17"/>
  <c r="U40" i="17"/>
  <c r="W39" i="17"/>
  <c r="V40" i="17"/>
  <c r="W40" i="17" l="1"/>
  <c r="R40" i="17"/>
</calcChain>
</file>

<file path=xl/sharedStrings.xml><?xml version="1.0" encoding="utf-8"?>
<sst xmlns="http://schemas.openxmlformats.org/spreadsheetml/2006/main" count="392" uniqueCount="119">
  <si>
    <t>Cod MySMIS proiect</t>
  </si>
  <si>
    <t>Nr. crt.</t>
  </si>
  <si>
    <t>Numar apel</t>
  </si>
  <si>
    <t>Titlu proiect</t>
  </si>
  <si>
    <t>Rezumat proiect</t>
  </si>
  <si>
    <t>Data de începere a proiectului (zz.ll.annn)</t>
  </si>
  <si>
    <t>Data de finalizare a proiectului (zz.ll.annn)</t>
  </si>
  <si>
    <t>Rata de cofinanțare UE (%)</t>
  </si>
  <si>
    <t>Regiune implementare proiect</t>
  </si>
  <si>
    <t>Județ implementare proiect</t>
  </si>
  <si>
    <t>Localitate implementare proiect</t>
  </si>
  <si>
    <t>Tip beneficiar: Lider parteneriat/Tip parteneri</t>
  </si>
  <si>
    <t>Categorie de intervenție</t>
  </si>
  <si>
    <t>Valoarea ELIGIBILĂ a proiectului  (LEI)</t>
  </si>
  <si>
    <t>Contribuție privată</t>
  </si>
  <si>
    <t>Cheltuieli neeligibile</t>
  </si>
  <si>
    <t xml:space="preserve">Total valoare proiect </t>
  </si>
  <si>
    <t>Act aditional (nr./zz/ll/annn)</t>
  </si>
  <si>
    <t>Plăţi către beneficiari (lei)</t>
  </si>
  <si>
    <t xml:space="preserve">Finanțare acordată </t>
  </si>
  <si>
    <t>Contribuția proprie a beneficiarului Lider parteneriat/Parteneri</t>
  </si>
  <si>
    <t>Fonduri UE</t>
  </si>
  <si>
    <t>Contribuția națională</t>
  </si>
  <si>
    <t>Buget național</t>
  </si>
  <si>
    <t>AM POAD</t>
  </si>
  <si>
    <t>POAD/980/1/3/Precaritate materială de bază (lipsa materialelor școlare)</t>
  </si>
  <si>
    <t>POAD/877/1/3/Precaritate materială de bază (lipsa materialelor școlare)</t>
  </si>
  <si>
    <t>POAD/866/1/2/Deprivare alimentară (mese calde)</t>
  </si>
  <si>
    <t>POAD/412/1/6/Precaritate materială de bază (lipsa produselor de igienă)</t>
  </si>
  <si>
    <t>POAD/411/1/1/Deprivare alimentară (lipsa alimentelor de baza)</t>
  </si>
  <si>
    <t>POAD/287/1/1/Deprivare alimentară (lipsa alimentelor de baza)</t>
  </si>
  <si>
    <t>POAD/220/1/3/Precaritate materială de bază (lipsa materialelor școlare)</t>
  </si>
  <si>
    <t>POAD/196/1/7/Asistenta tehnica</t>
  </si>
  <si>
    <t>Sprijin educational pe baza de tichete sociale pe suport electronic pentru categoriile de elevi cei mai defavorizati</t>
  </si>
  <si>
    <t>Sprijinirea categoriilor de persoane cele mai defavorizate care beneficiază de mese calde pe bază de tichete sociale pe suport electronic</t>
  </si>
  <si>
    <t>Acordarea de pachete cu produse de igiena in cadrul POAD 2018 - 2020</t>
  </si>
  <si>
    <t>Acordarea de pachete cu ajutoare alimentare în cadrul POAD 2018-2021</t>
  </si>
  <si>
    <t>Furnizarea de ajutoare alimentare din Fondul de ajutor European destinat celor mai defavorizate persoane 2015-2016</t>
  </si>
  <si>
    <t>Furnizarea de pachete cu alimente in cadrul Fondului de ajutor european destinat celor mai defavorizate persoane 2014</t>
  </si>
  <si>
    <t>Rechizite pentru preșcolari și elevi - șanse egale la educație</t>
  </si>
  <si>
    <t>Sprijin pentru MDRAPFE în vederea gestionării și implementării POAD prin asigurarea suportului logistic</t>
  </si>
  <si>
    <t>Studiu structurat privind destinatarii finali POAD pentru perioada 2014-2016</t>
  </si>
  <si>
    <t>Sprijinirea Autorității de Certificare și Plată în vederea gestionării eficiente a FEAD</t>
  </si>
  <si>
    <t>Servicii de organizare evenimente in vederea gestionarii si implementării cu succes a POAD 2014-2020</t>
  </si>
  <si>
    <t>Sprijin pentru MFE si MDRAPFE în gestionarea si implementarea POAD prin asigurarea cheltuielilor cu deplasarile</t>
  </si>
  <si>
    <t>Sprijin pentru MFE in vederea derularii achizitiilor POAD 2018-2021 - servicii auxiliare</t>
  </si>
  <si>
    <t>Formarea continua a personalului Ministerului Fondurilor Europene implicat în coordonarea, gestionarea si implementarea Programului Operațional Ajutorarea Persoanelor Dezavantajate</t>
  </si>
  <si>
    <t>Sprijin pentru arhivarea documentelor SIPOAD</t>
  </si>
  <si>
    <t>Sprijin pentru finanțarea cheltuielilor de personal efectuate în perioada iunie 2015 – decembrie 2020 pentru personalul Ministerului Fondurilor Europene implicat în gestionarea și implementarea POAD</t>
  </si>
  <si>
    <t>Relocarea si depozitarea bunurilor MFE pentru structurile eligibile din POAD</t>
  </si>
  <si>
    <t>Sprijin pentru MFE în gestionarea POAD 2014-2020 prin asigurarea necesarului de hartie A3 si A4 in vederea desfăşurării activităţii zilnice în condiţii optime</t>
  </si>
  <si>
    <t>Asigurarea materialelor necesare pentru protectia personalului MFE eligibil din POAD</t>
  </si>
  <si>
    <t>Sprijinirea Serviciului Implementare POAD prin achiziționarea de echipamente IT, telefoane mobile cât și echiparea cu autovehicule prin leasing operațional din Asistența Tehnică a Programului Operațional Ajutorarea Persoanelor Dezavantajate 2014-2020 (POAD)</t>
  </si>
  <si>
    <t>Personal contractual in afara organigramei pentru imbunatatirea capacitatii SIPOAD în gestionarea proiectelor finantate din FEAD 2018-2021</t>
  </si>
  <si>
    <t>Continuarea sprijinului acordat MFE in vederea gestionarii si implementării POAD prin asigurarea suportului logistic</t>
  </si>
  <si>
    <t>Continuarea sprijinului pentru finanțarea cheltuielilor salariale ale personalului din cadrul Ministerului Investițiilor și Proiectelor Europene implicat în gestionarea și implementarea POAD efectuate în perioada ianuarie 2021-decembrie 2023</t>
  </si>
  <si>
    <t>Sprijin pentru DGPECU in implementarea proiectelor finantate din POAD 2014-2020, prin angajare de personal contractual</t>
  </si>
  <si>
    <t>Continuarea asigurarii materialelor necesare pentru protectia personalului MFE eligibil din POAD</t>
  </si>
  <si>
    <t>Sprijin pentru arhivarea documentelor DIPOAD 2</t>
  </si>
  <si>
    <t>MINISTERUL  INVESTITIILOR SI PROIECTELOR EUROPENE/Directia Implementare POAD</t>
  </si>
  <si>
    <t>MINISTERUL EDUCATIEI NATIONALE/SS ANDEA</t>
  </si>
  <si>
    <t>MINISTERUL FONDURILOR EUROPENE/ DMP</t>
  </si>
  <si>
    <t>MINISTERUL FINANTELOR PUBLICE/Autoritatea de Certificare si Plată</t>
  </si>
  <si>
    <t>MINISTERUL INVESTIȚIILOR ȘI PROIECTELOR EUROPENE/ DMP</t>
  </si>
  <si>
    <t>MINISTERUL FONDURILOR EUROPENE/DGAPSI</t>
  </si>
  <si>
    <t>MINISTERUL FONDURILOR EUROPENE/DGMRUACA - SACA</t>
  </si>
  <si>
    <t>MINISTERUL FONDURILOR EUROPENE/Directia Generala Management Resurse Umane</t>
  </si>
  <si>
    <t>MINISTERUL INVESTIȚIILOR ȘI PROIECTELOR EUROPENE/Directia Generala Management Resurse Umane</t>
  </si>
  <si>
    <t>MINISTERUL INVESTIȚIILOR ȘI PROIECTELOR EUROPENE/DGPECU</t>
  </si>
  <si>
    <t>MINISTERUL INVESTIȚIILOR ȘI PROIECTELOR EUROPENE/ DGAPSI</t>
  </si>
  <si>
    <t>autoritate a administraţiei publice centrale finanţată integral de la bugetul de stat sau BAS</t>
  </si>
  <si>
    <t>Denumire beneficiar</t>
  </si>
  <si>
    <t>Bucureşti - Ilfov, Centru, Nord-Est, Nord-Vest, Sud-Muntenia, Sud-Est, Sud-Vest Oltenia, Vest</t>
  </si>
  <si>
    <t>N/A</t>
  </si>
  <si>
    <t>Bucureşti - Ilfov</t>
  </si>
  <si>
    <t>finalizat</t>
  </si>
  <si>
    <t>reziliat</t>
  </si>
  <si>
    <t>in implementare</t>
  </si>
  <si>
    <t xml:space="preserve">LISTA PROIECTELOR CONTRACTATE - Programul Operational Ajutorarea Persoanelor Dezavantajate [POAD] </t>
  </si>
  <si>
    <t>TOTAL POAD</t>
  </si>
  <si>
    <t>TOTAL POAD CONTRACTATE</t>
  </si>
  <si>
    <t>REZILIATE</t>
  </si>
  <si>
    <t>Cod apel/Tipul de asistenta materiala</t>
  </si>
  <si>
    <t>Bucureşti</t>
  </si>
  <si>
    <t>Municipiul Bucureşti</t>
  </si>
  <si>
    <t>7-Asistenta tehnica</t>
  </si>
  <si>
    <t>3-Precaritate materială de bază (lipsa materialelor școlare)</t>
  </si>
  <si>
    <t>1-Deprivare alimentară (lipsa alimentelor de baza)</t>
  </si>
  <si>
    <t>6-Precaritate materială de bază (lipsa produselor de igienă)</t>
  </si>
  <si>
    <t>2-Deprivare alimentară (mese calde)</t>
  </si>
  <si>
    <t>Nr. Obiectiv specific/Operatiune</t>
  </si>
  <si>
    <t>TOTAL ASISTENTA TEHNICA</t>
  </si>
  <si>
    <t>TOTAL PRECARITATE MATERIALA</t>
  </si>
  <si>
    <t>TOTAL DEPRIVARE ALIMENTARA</t>
  </si>
  <si>
    <t>Timiş, Dolj, Brăila, Călăraşi, Cluj, Neamţ, Alba, Bucureşti</t>
  </si>
  <si>
    <t>Vest, Sud-Vest Oltenia, Sud-Est, Sud - Muntenia, Nord-Vest, Nord-Est, Centru, Bucureşti - Ilfov</t>
  </si>
  <si>
    <t>Bucureşti, Ilfov, Braşov, Alba, Sibiu, Mureş, Harghita, Covasna, Vaslui, Suceava, Neamţ, Iaşi, Botoşani, Bacău, Sălaj, Satu Mare, Maramureş, Cluj, Bistriţa-Năsăud, Bihor, Teleorman, Prahova, Ialomiţa, Giurgiu, Dâmboviţa, Călăraşi, Argeş, Vrancea, Tulcea, Galaţi, Constanţa, Buzău, Brăila, Vâlcea, Olt, Mehedinţi, Gorj, Dolj, Timiş, Hunedoara, Caraş-Severin, Arad</t>
  </si>
  <si>
    <t>Bucureşti, Braşov, Braşov, Prahova, Constanţa</t>
  </si>
  <si>
    <t>Bucureşti - Ilfov, Centru, Centru, Sud - Muntenia, Sud-Est</t>
  </si>
  <si>
    <t>Ilfov, Bucureşti, Sibiu, Harghita, Covasna, Braşov, Alba, Vaslui, Botoşani, Bacău, Cluj, Bistriţa-Năsăud, Bihor, Teleorman, Prahova, Dâmboviţa, Călăraşi, Argeş, Tulcea, Galaţi, Constanţa, Buzău, Brăila, Olt, Mehedinţi, Gorj, Dolj, Timiş, Caraş-Severin, Arad</t>
  </si>
  <si>
    <t>AA1/16.11.2020</t>
  </si>
  <si>
    <t>N1/4.12.2020</t>
  </si>
  <si>
    <t>N1/22.07.2021</t>
  </si>
  <si>
    <t>N2/13.11.2020</t>
  </si>
  <si>
    <t>N1/27.11.2020</t>
  </si>
  <si>
    <t>AA1/02.07.2020</t>
  </si>
  <si>
    <t>AA1/11.12.2020</t>
  </si>
  <si>
    <t>AA2/14.05.2021</t>
  </si>
  <si>
    <t>AA2/05.04.2021</t>
  </si>
  <si>
    <t>AA1/05.04.2021</t>
  </si>
  <si>
    <t>AA3/09.03.2021</t>
  </si>
  <si>
    <t>01.12.2021</t>
  </si>
  <si>
    <t>Sprijin pentru DI POAD prin angajare de personal contractual in vederea implementarii proiectelor finantate din POAD 2014-2020</t>
  </si>
  <si>
    <t>N1/11.11.2020
AA1/14.01.2022</t>
  </si>
  <si>
    <t>N1/11.12.2020</t>
  </si>
  <si>
    <r>
      <rPr>
        <b/>
        <sz val="12"/>
        <color rgb="FF080808"/>
        <rFont val="Courier New"/>
        <family val="3"/>
      </rPr>
      <t xml:space="preserve">Stadiu proiect: </t>
    </r>
    <r>
      <rPr>
        <sz val="12"/>
        <color rgb="FF080808"/>
        <rFont val="Courier New"/>
        <family val="3"/>
      </rPr>
      <t xml:space="preserve"> contract semnat, în implementare,  reziliat, finalizat</t>
    </r>
  </si>
  <si>
    <t>AA3/06.08.2021
N2/09.02.2022</t>
  </si>
  <si>
    <t>AA1/29.10.2021
AA2/22.03.2022</t>
  </si>
  <si>
    <t>Raportare cut-off date 31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</si>
</sst>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9C0006"/>
      <name val="Arial"/>
      <family val="2"/>
      <charset val="238"/>
    </font>
    <font>
      <sz val="12"/>
      <color rgb="FF080808"/>
      <name val="Calibri"/>
      <family val="2"/>
      <scheme val="minor"/>
    </font>
    <font>
      <b/>
      <sz val="12"/>
      <color rgb="FF080808"/>
      <name val="Courier New"/>
      <family val="3"/>
    </font>
    <font>
      <sz val="12"/>
      <color rgb="FF080808"/>
      <name val="Courier New"/>
      <family val="3"/>
    </font>
    <font>
      <sz val="11"/>
      <color rgb="FF080808"/>
      <name val="Calibri"/>
      <family val="2"/>
      <scheme val="minor"/>
    </font>
    <font>
      <i/>
      <sz val="12"/>
      <color rgb="FF080808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rgb="FF080808"/>
      <name val="Courier New"/>
      <family val="3"/>
    </font>
    <font>
      <sz val="12"/>
      <color rgb="FF000066"/>
      <name val="Calibri"/>
      <family val="2"/>
      <scheme val="minor"/>
    </font>
    <font>
      <i/>
      <sz val="12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3"/>
      <color rgb="FF000066"/>
      <name val="Courier New"/>
      <family val="3"/>
    </font>
    <font>
      <b/>
      <sz val="12"/>
      <color rgb="FF000066"/>
      <name val="Courier New"/>
      <family val="3"/>
    </font>
    <font>
      <sz val="12"/>
      <name val="Calibri"/>
      <family val="2"/>
      <scheme val="minor"/>
    </font>
    <font>
      <b/>
      <sz val="20"/>
      <name val="Courier New"/>
      <family val="3"/>
    </font>
    <font>
      <sz val="12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E5FFFF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A50021"/>
      </left>
      <right style="thin">
        <color indexed="64"/>
      </right>
      <top style="double">
        <color rgb="FFA50021"/>
      </top>
      <bottom/>
      <diagonal/>
    </border>
    <border>
      <left style="thin">
        <color indexed="64"/>
      </left>
      <right style="thin">
        <color indexed="64"/>
      </right>
      <top style="double">
        <color rgb="FFA50021"/>
      </top>
      <bottom/>
      <diagonal/>
    </border>
    <border>
      <left style="thin">
        <color indexed="64"/>
      </left>
      <right/>
      <top style="double">
        <color rgb="FFA50021"/>
      </top>
      <bottom style="thin">
        <color indexed="64"/>
      </bottom>
      <diagonal/>
    </border>
    <border>
      <left/>
      <right/>
      <top style="double">
        <color rgb="FFA50021"/>
      </top>
      <bottom style="thin">
        <color indexed="64"/>
      </bottom>
      <diagonal/>
    </border>
    <border>
      <left/>
      <right style="thin">
        <color indexed="64"/>
      </right>
      <top style="double">
        <color rgb="FFA50021"/>
      </top>
      <bottom style="thin">
        <color indexed="64"/>
      </bottom>
      <diagonal/>
    </border>
    <border>
      <left/>
      <right style="double">
        <color rgb="FFA50021"/>
      </right>
      <top style="double">
        <color rgb="FFA50021"/>
      </top>
      <bottom style="thin">
        <color indexed="64"/>
      </bottom>
      <diagonal/>
    </border>
    <border>
      <left style="double">
        <color rgb="FFA50021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A50021"/>
      </right>
      <top style="thin">
        <color indexed="64"/>
      </top>
      <bottom/>
      <diagonal/>
    </border>
    <border>
      <left style="double">
        <color rgb="FFA50021"/>
      </left>
      <right style="thin">
        <color indexed="64"/>
      </right>
      <top/>
      <bottom style="double">
        <color rgb="FFA50021"/>
      </bottom>
      <diagonal/>
    </border>
    <border>
      <left style="thin">
        <color indexed="64"/>
      </left>
      <right style="thin">
        <color indexed="64"/>
      </right>
      <top/>
      <bottom style="double">
        <color rgb="FFA50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A50021"/>
      </bottom>
      <diagonal/>
    </border>
    <border>
      <left style="thin">
        <color indexed="64"/>
      </left>
      <right style="double">
        <color rgb="FFA50021"/>
      </right>
      <top/>
      <bottom style="double">
        <color rgb="FFA50021"/>
      </bottom>
      <diagonal/>
    </border>
    <border>
      <left style="double">
        <color rgb="FFA50021"/>
      </left>
      <right/>
      <top style="double">
        <color rgb="FFA50021"/>
      </top>
      <bottom style="double">
        <color rgb="FFA50021"/>
      </bottom>
      <diagonal/>
    </border>
    <border>
      <left/>
      <right/>
      <top style="double">
        <color rgb="FFA50021"/>
      </top>
      <bottom style="double">
        <color rgb="FFA50021"/>
      </bottom>
      <diagonal/>
    </border>
    <border>
      <left/>
      <right style="double">
        <color rgb="FFA50021"/>
      </right>
      <top style="double">
        <color rgb="FFA50021"/>
      </top>
      <bottom style="double">
        <color rgb="FFA500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A50021"/>
      </left>
      <right/>
      <top/>
      <bottom/>
      <diagonal/>
    </border>
    <border>
      <left/>
      <right style="double">
        <color rgb="FFA50021"/>
      </right>
      <top/>
      <bottom/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1" xfId="0" applyFont="1" applyBorder="1"/>
    <xf numFmtId="0" fontId="3" fillId="0" borderId="0" xfId="0" applyFont="1" applyAlignment="1">
      <alignment horizontal="left"/>
    </xf>
    <xf numFmtId="49" fontId="6" fillId="0" borderId="0" xfId="0" applyNumberFormat="1" applyFont="1"/>
    <xf numFmtId="10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6" fillId="0" borderId="0" xfId="0" applyNumberFormat="1" applyFont="1" applyAlignment="1">
      <alignment horizontal="right"/>
    </xf>
    <xf numFmtId="0" fontId="7" fillId="0" borderId="22" xfId="0" applyFont="1" applyBorder="1"/>
    <xf numFmtId="0" fontId="3" fillId="0" borderId="22" xfId="0" applyFont="1" applyBorder="1"/>
    <xf numFmtId="0" fontId="7" fillId="0" borderId="0" xfId="0" applyFont="1"/>
    <xf numFmtId="0" fontId="3" fillId="0" borderId="0" xfId="0" applyFont="1" applyBorder="1" applyAlignment="1">
      <alignment horizontal="left"/>
    </xf>
    <xf numFmtId="49" fontId="6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0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4" fontId="8" fillId="0" borderId="0" xfId="0" applyNumberFormat="1" applyFont="1"/>
    <xf numFmtId="0" fontId="9" fillId="0" borderId="0" xfId="0" applyFont="1"/>
    <xf numFmtId="0" fontId="10" fillId="0" borderId="0" xfId="0" applyFont="1"/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2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7" fillId="0" borderId="22" xfId="0" applyFont="1" applyFill="1" applyBorder="1" applyAlignment="1">
      <alignment vertical="center"/>
    </xf>
    <xf numFmtId="0" fontId="9" fillId="0" borderId="21" xfId="0" applyFont="1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49" fontId="0" fillId="0" borderId="0" xfId="0" applyNumberFormat="1" applyFont="1" applyFill="1"/>
    <xf numFmtId="0" fontId="9" fillId="0" borderId="0" xfId="0" applyFont="1" applyFill="1"/>
    <xf numFmtId="164" fontId="9" fillId="0" borderId="20" xfId="0" applyNumberFormat="1" applyFont="1" applyFill="1" applyBorder="1" applyAlignment="1">
      <alignment horizontal="center"/>
    </xf>
    <xf numFmtId="10" fontId="9" fillId="0" borderId="0" xfId="0" applyNumberFormat="1" applyFont="1" applyFill="1" applyAlignment="1">
      <alignment horizontal="center"/>
    </xf>
    <xf numFmtId="4" fontId="9" fillId="0" borderId="0" xfId="0" applyNumberFormat="1" applyFont="1" applyFill="1"/>
    <xf numFmtId="4" fontId="0" fillId="0" borderId="0" xfId="0" applyNumberFormat="1" applyFont="1" applyFill="1" applyAlignment="1">
      <alignment horizontal="right"/>
    </xf>
    <xf numFmtId="0" fontId="10" fillId="0" borderId="22" xfId="0" applyFont="1" applyFill="1" applyBorder="1"/>
    <xf numFmtId="4" fontId="9" fillId="0" borderId="0" xfId="0" applyNumberFormat="1" applyFont="1" applyFill="1" applyAlignment="1">
      <alignment vertical="center"/>
    </xf>
    <xf numFmtId="0" fontId="3" fillId="0" borderId="21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6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0" fontId="7" fillId="0" borderId="22" xfId="0" applyFont="1" applyFill="1" applyBorder="1"/>
    <xf numFmtId="0" fontId="9" fillId="0" borderId="0" xfId="0" applyFont="1" applyFill="1" applyAlignment="1"/>
    <xf numFmtId="4" fontId="7" fillId="0" borderId="22" xfId="0" applyNumberFormat="1" applyFont="1" applyBorder="1" applyAlignment="1">
      <alignment horizontal="right"/>
    </xf>
    <xf numFmtId="4" fontId="4" fillId="4" borderId="15" xfId="0" applyNumberFormat="1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center" vertical="center" wrapText="1"/>
    </xf>
    <xf numFmtId="1" fontId="4" fillId="4" borderId="18" xfId="0" applyNumberFormat="1" applyFont="1" applyFill="1" applyBorder="1" applyAlignment="1">
      <alignment horizontal="center" vertical="center" wrapText="1"/>
    </xf>
    <xf numFmtId="1" fontId="4" fillId="4" borderId="19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right" vertical="center" wrapText="1"/>
    </xf>
    <xf numFmtId="4" fontId="4" fillId="4" borderId="19" xfId="0" applyNumberFormat="1" applyFont="1" applyFill="1" applyBorder="1" applyAlignment="1">
      <alignment horizontal="right" vertical="center" wrapText="1"/>
    </xf>
    <xf numFmtId="0" fontId="11" fillId="5" borderId="17" xfId="0" applyFont="1" applyFill="1" applyBorder="1" applyAlignment="1">
      <alignment horizontal="left" vertical="center" wrapText="1"/>
    </xf>
    <xf numFmtId="1" fontId="11" fillId="5" borderId="18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" fontId="4" fillId="5" borderId="18" xfId="0" applyNumberFormat="1" applyFont="1" applyFill="1" applyBorder="1" applyAlignment="1">
      <alignment horizontal="center" vertical="center" wrapText="1"/>
    </xf>
    <xf numFmtId="4" fontId="11" fillId="5" borderId="18" xfId="0" applyNumberFormat="1" applyFont="1" applyFill="1" applyBorder="1" applyAlignment="1">
      <alignment horizontal="right" vertical="center" wrapText="1"/>
    </xf>
    <xf numFmtId="0" fontId="11" fillId="5" borderId="18" xfId="0" applyFont="1" applyFill="1" applyBorder="1" applyAlignment="1">
      <alignment horizontal="center" vertical="center" wrapText="1"/>
    </xf>
    <xf numFmtId="4" fontId="11" fillId="5" borderId="19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3" fillId="0" borderId="21" xfId="0" applyFont="1" applyBorder="1"/>
    <xf numFmtId="0" fontId="13" fillId="0" borderId="0" xfId="0" applyFont="1" applyAlignment="1">
      <alignment horizontal="center"/>
    </xf>
    <xf numFmtId="49" fontId="14" fillId="0" borderId="0" xfId="0" applyNumberFormat="1" applyFont="1"/>
    <xf numFmtId="0" fontId="13" fillId="0" borderId="0" xfId="0" applyFont="1"/>
    <xf numFmtId="164" fontId="13" fillId="0" borderId="20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 wrapText="1"/>
    </xf>
    <xf numFmtId="10" fontId="13" fillId="0" borderId="0" xfId="0" applyNumberFormat="1" applyFont="1" applyAlignment="1">
      <alignment horizontal="center"/>
    </xf>
    <xf numFmtId="4" fontId="13" fillId="0" borderId="0" xfId="0" applyNumberFormat="1" applyFont="1"/>
    <xf numFmtId="4" fontId="14" fillId="0" borderId="0" xfId="0" applyNumberFormat="1" applyFont="1" applyAlignment="1">
      <alignment horizontal="right"/>
    </xf>
    <xf numFmtId="4" fontId="13" fillId="0" borderId="22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Border="1"/>
    <xf numFmtId="0" fontId="13" fillId="0" borderId="0" xfId="0" applyFont="1" applyBorder="1"/>
    <xf numFmtId="10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/>
    <xf numFmtId="4" fontId="14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5" fillId="5" borderId="17" xfId="0" applyFont="1" applyFill="1" applyBorder="1" applyAlignment="1">
      <alignment horizontal="left" vertical="center" wrapText="1"/>
    </xf>
    <xf numFmtId="1" fontId="15" fillId="5" borderId="18" xfId="0" applyNumberFormat="1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1" fontId="16" fillId="5" borderId="18" xfId="0" applyNumberFormat="1" applyFont="1" applyFill="1" applyBorder="1" applyAlignment="1">
      <alignment horizontal="center" vertical="center" wrapText="1"/>
    </xf>
    <xf numFmtId="4" fontId="15" fillId="5" borderId="18" xfId="0" applyNumberFormat="1" applyFont="1" applyFill="1" applyBorder="1" applyAlignment="1">
      <alignment horizontal="right" vertical="center" wrapText="1"/>
    </xf>
    <xf numFmtId="0" fontId="15" fillId="5" borderId="18" xfId="0" applyFont="1" applyFill="1" applyBorder="1" applyAlignment="1">
      <alignment horizontal="center" vertical="center" wrapText="1"/>
    </xf>
    <xf numFmtId="4" fontId="15" fillId="5" borderId="19" xfId="0" applyNumberFormat="1" applyFont="1" applyFill="1" applyBorder="1" applyAlignment="1">
      <alignment horizontal="right" vertical="center" wrapText="1"/>
    </xf>
    <xf numFmtId="164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2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wrapText="1"/>
    </xf>
    <xf numFmtId="4" fontId="7" fillId="0" borderId="22" xfId="0" applyNumberFormat="1" applyFont="1" applyFill="1" applyBorder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4" fontId="4" fillId="4" borderId="6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left" vertical="center" wrapText="1"/>
    </xf>
    <xf numFmtId="4" fontId="4" fillId="4" borderId="14" xfId="0" applyNumberFormat="1" applyFont="1" applyFill="1" applyBorder="1" applyAlignment="1">
      <alignment horizontal="left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14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right" vertical="center" wrapText="1"/>
    </xf>
    <xf numFmtId="4" fontId="4" fillId="4" borderId="14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6" xfId="0" applyNumberFormat="1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164" fontId="18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Alignment="1">
      <alignment horizontal="right" vertical="center" wrapText="1"/>
    </xf>
    <xf numFmtId="15" fontId="18" fillId="2" borderId="0" xfId="0" applyNumberFormat="1" applyFont="1" applyFill="1" applyAlignment="1">
      <alignment horizontal="left" vertical="center" wrapText="1"/>
    </xf>
    <xf numFmtId="15" fontId="18" fillId="2" borderId="0" xfId="0" applyNumberFormat="1" applyFont="1" applyFill="1" applyAlignment="1">
      <alignment horizontal="righ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14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left" vertical="center" wrapText="1"/>
    </xf>
    <xf numFmtId="1" fontId="4" fillId="4" borderId="14" xfId="0" applyNumberFormat="1" applyFont="1" applyFill="1" applyBorder="1" applyAlignment="1">
      <alignment horizontal="left" vertical="center" wrapText="1"/>
    </xf>
    <xf numFmtId="14" fontId="4" fillId="4" borderId="6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14" xfId="0" applyNumberFormat="1" applyFont="1" applyFill="1" applyBorder="1" applyAlignment="1">
      <alignment horizontal="center" vertical="center" wrapText="1"/>
    </xf>
  </cellXfs>
  <cellStyles count="4">
    <cellStyle name="Bad 2" xfId="1" xr:uid="{00000000-0005-0000-0000-000000000000}"/>
    <cellStyle name="Normal" xfId="0" builtinId="0"/>
    <cellStyle name="Normal 2 2" xfId="2" xr:uid="{00000000-0005-0000-0000-000002000000}"/>
    <cellStyle name="Normal 26 2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EFFF"/>
      <color rgb="FF000066"/>
      <color rgb="FFCCFFFF"/>
      <color rgb="FFE5FFFF"/>
      <color rgb="FFCCFFCC"/>
      <color rgb="FF4C000E"/>
      <color rgb="FFFFECD1"/>
      <color rgb="FF2E0009"/>
      <color rgb="FFE7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AD47"/>
  <sheetViews>
    <sheetView tabSelected="1" zoomScale="60" zoomScaleNormal="60" workbookViewId="0">
      <pane ySplit="7" topLeftCell="A17" activePane="bottomLeft" state="frozen"/>
      <selection pane="bottomLeft" activeCell="AG6" sqref="AG6"/>
    </sheetView>
  </sheetViews>
  <sheetFormatPr defaultRowHeight="15.75" x14ac:dyDescent="0.25"/>
  <cols>
    <col min="1" max="1" width="23.7109375" style="1" customWidth="1"/>
    <col min="2" max="2" width="12.7109375" style="2" customWidth="1"/>
    <col min="3" max="3" width="59" style="1" customWidth="1"/>
    <col min="4" max="4" width="27.5703125" style="1" customWidth="1"/>
    <col min="5" max="5" width="15.7109375" style="1" bestFit="1" customWidth="1"/>
    <col min="6" max="6" width="16" style="2" customWidth="1"/>
    <col min="7" max="7" width="35" style="1" customWidth="1"/>
    <col min="8" max="8" width="33.7109375" style="1" customWidth="1"/>
    <col min="9" max="9" width="12.5703125" style="1" customWidth="1"/>
    <col min="10" max="10" width="18.42578125" style="20" customWidth="1"/>
    <col min="11" max="11" width="18.85546875" style="20" customWidth="1"/>
    <col min="12" max="12" width="16.7109375" style="2" customWidth="1"/>
    <col min="13" max="13" width="20.7109375" style="1" customWidth="1"/>
    <col min="14" max="14" width="24" style="1" customWidth="1"/>
    <col min="15" max="15" width="19" style="1" customWidth="1"/>
    <col min="16" max="16" width="16.7109375" style="1" customWidth="1"/>
    <col min="17" max="17" width="16.7109375" style="2" customWidth="1"/>
    <col min="18" max="18" width="24.85546875" style="1" customWidth="1"/>
    <col min="19" max="19" width="16.85546875" style="1" customWidth="1"/>
    <col min="20" max="20" width="22.85546875" style="1" customWidth="1"/>
    <col min="21" max="21" width="17.7109375" style="1" customWidth="1"/>
    <col min="22" max="22" width="21" style="1" customWidth="1"/>
    <col min="23" max="23" width="25.85546875" style="1" customWidth="1"/>
    <col min="24" max="24" width="22" style="1" customWidth="1"/>
    <col min="25" max="25" width="23.85546875" style="1" customWidth="1"/>
    <col min="26" max="26" width="25.85546875" style="1" customWidth="1"/>
    <col min="27" max="27" width="18.140625" style="1" customWidth="1"/>
    <col min="28" max="16384" width="9.140625" style="1"/>
  </cols>
  <sheetData>
    <row r="1" spans="1:30" s="113" customFormat="1" ht="27" x14ac:dyDescent="0.25">
      <c r="B1" s="114"/>
      <c r="C1" s="147" t="s">
        <v>78</v>
      </c>
      <c r="D1" s="147"/>
      <c r="E1" s="147"/>
      <c r="F1" s="147"/>
      <c r="G1" s="147"/>
      <c r="H1" s="147"/>
      <c r="I1" s="147"/>
      <c r="J1" s="147"/>
      <c r="K1" s="148"/>
      <c r="L1" s="148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9"/>
      <c r="Z1" s="147"/>
      <c r="AA1" s="147"/>
    </row>
    <row r="2" spans="1:30" s="113" customFormat="1" ht="27" x14ac:dyDescent="0.25">
      <c r="B2" s="114"/>
      <c r="C2" s="150" t="s">
        <v>118</v>
      </c>
      <c r="D2" s="150"/>
      <c r="E2" s="150"/>
      <c r="F2" s="150"/>
      <c r="G2" s="150"/>
      <c r="H2" s="150"/>
      <c r="I2" s="150"/>
      <c r="J2" s="150"/>
      <c r="K2" s="148"/>
      <c r="L2" s="14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150"/>
      <c r="AA2" s="150"/>
    </row>
    <row r="3" spans="1:30" ht="16.5" thickBot="1" x14ac:dyDescent="0.3"/>
    <row r="4" spans="1:30" ht="32.25" customHeight="1" thickTop="1" x14ac:dyDescent="0.25">
      <c r="A4" s="152" t="s">
        <v>24</v>
      </c>
      <c r="B4" s="155" t="s">
        <v>1</v>
      </c>
      <c r="C4" s="134" t="s">
        <v>90</v>
      </c>
      <c r="D4" s="134" t="s">
        <v>82</v>
      </c>
      <c r="E4" s="158" t="s">
        <v>2</v>
      </c>
      <c r="F4" s="155" t="s">
        <v>0</v>
      </c>
      <c r="G4" s="134" t="s">
        <v>3</v>
      </c>
      <c r="H4" s="134" t="s">
        <v>71</v>
      </c>
      <c r="I4" s="134" t="s">
        <v>4</v>
      </c>
      <c r="J4" s="161" t="s">
        <v>5</v>
      </c>
      <c r="K4" s="161" t="s">
        <v>6</v>
      </c>
      <c r="L4" s="137" t="s">
        <v>7</v>
      </c>
      <c r="M4" s="134" t="s">
        <v>8</v>
      </c>
      <c r="N4" s="134" t="s">
        <v>9</v>
      </c>
      <c r="O4" s="134" t="s">
        <v>10</v>
      </c>
      <c r="P4" s="134" t="s">
        <v>11</v>
      </c>
      <c r="Q4" s="137" t="s">
        <v>12</v>
      </c>
      <c r="R4" s="128" t="s">
        <v>13</v>
      </c>
      <c r="S4" s="140"/>
      <c r="T4" s="141"/>
      <c r="U4" s="142" t="s">
        <v>14</v>
      </c>
      <c r="V4" s="116" t="s">
        <v>15</v>
      </c>
      <c r="W4" s="119" t="s">
        <v>16</v>
      </c>
      <c r="X4" s="122" t="s">
        <v>115</v>
      </c>
      <c r="Y4" s="125" t="s">
        <v>17</v>
      </c>
      <c r="Z4" s="128" t="s">
        <v>18</v>
      </c>
      <c r="AA4" s="129"/>
    </row>
    <row r="5" spans="1:30" ht="36.75" customHeight="1" x14ac:dyDescent="0.25">
      <c r="A5" s="153"/>
      <c r="B5" s="156"/>
      <c r="C5" s="135"/>
      <c r="D5" s="135"/>
      <c r="E5" s="159"/>
      <c r="F5" s="156"/>
      <c r="G5" s="135"/>
      <c r="H5" s="135"/>
      <c r="I5" s="135"/>
      <c r="J5" s="162"/>
      <c r="K5" s="162"/>
      <c r="L5" s="138"/>
      <c r="M5" s="135"/>
      <c r="N5" s="135"/>
      <c r="O5" s="135"/>
      <c r="P5" s="135"/>
      <c r="Q5" s="138"/>
      <c r="R5" s="144" t="s">
        <v>19</v>
      </c>
      <c r="S5" s="145"/>
      <c r="T5" s="146" t="s">
        <v>20</v>
      </c>
      <c r="U5" s="143"/>
      <c r="V5" s="117"/>
      <c r="W5" s="120"/>
      <c r="X5" s="123"/>
      <c r="Y5" s="126"/>
      <c r="Z5" s="130" t="s">
        <v>21</v>
      </c>
      <c r="AA5" s="132" t="s">
        <v>22</v>
      </c>
    </row>
    <row r="6" spans="1:30" ht="71.25" customHeight="1" thickBot="1" x14ac:dyDescent="0.3">
      <c r="A6" s="154"/>
      <c r="B6" s="157"/>
      <c r="C6" s="136"/>
      <c r="D6" s="136"/>
      <c r="E6" s="160"/>
      <c r="F6" s="157"/>
      <c r="G6" s="136"/>
      <c r="H6" s="136"/>
      <c r="I6" s="136"/>
      <c r="J6" s="163"/>
      <c r="K6" s="163"/>
      <c r="L6" s="139"/>
      <c r="M6" s="136"/>
      <c r="N6" s="136"/>
      <c r="O6" s="136"/>
      <c r="P6" s="136"/>
      <c r="Q6" s="139"/>
      <c r="R6" s="67" t="s">
        <v>21</v>
      </c>
      <c r="S6" s="67" t="s">
        <v>23</v>
      </c>
      <c r="T6" s="121"/>
      <c r="U6" s="131"/>
      <c r="V6" s="118"/>
      <c r="W6" s="121"/>
      <c r="X6" s="124"/>
      <c r="Y6" s="127"/>
      <c r="Z6" s="131"/>
      <c r="AA6" s="133"/>
      <c r="AD6" s="115"/>
    </row>
    <row r="7" spans="1:30" s="2" customFormat="1" ht="34.5" customHeight="1" thickTop="1" thickBot="1" x14ac:dyDescent="0.3">
      <c r="A7" s="68">
        <v>1</v>
      </c>
      <c r="B7" s="69">
        <v>2</v>
      </c>
      <c r="C7" s="68">
        <v>3</v>
      </c>
      <c r="D7" s="69">
        <v>4</v>
      </c>
      <c r="E7" s="68">
        <v>5</v>
      </c>
      <c r="F7" s="69">
        <v>6</v>
      </c>
      <c r="G7" s="68">
        <v>7</v>
      </c>
      <c r="H7" s="69">
        <v>8</v>
      </c>
      <c r="I7" s="68">
        <v>9</v>
      </c>
      <c r="J7" s="69">
        <v>10</v>
      </c>
      <c r="K7" s="68">
        <v>11</v>
      </c>
      <c r="L7" s="69">
        <v>12</v>
      </c>
      <c r="M7" s="68">
        <v>13</v>
      </c>
      <c r="N7" s="69">
        <v>14</v>
      </c>
      <c r="O7" s="68">
        <v>15</v>
      </c>
      <c r="P7" s="69">
        <v>16</v>
      </c>
      <c r="Q7" s="68">
        <v>17</v>
      </c>
      <c r="R7" s="69">
        <v>18</v>
      </c>
      <c r="S7" s="68">
        <v>19</v>
      </c>
      <c r="T7" s="69">
        <v>20</v>
      </c>
      <c r="U7" s="68">
        <v>21</v>
      </c>
      <c r="V7" s="69">
        <v>22</v>
      </c>
      <c r="W7" s="68">
        <v>23</v>
      </c>
      <c r="X7" s="69">
        <v>24</v>
      </c>
      <c r="Y7" s="68">
        <v>25</v>
      </c>
      <c r="Z7" s="69">
        <v>26</v>
      </c>
      <c r="AA7" s="70">
        <v>27</v>
      </c>
    </row>
    <row r="8" spans="1:30" ht="16.5" thickTop="1" x14ac:dyDescent="0.25">
      <c r="A8" s="3" t="s">
        <v>24</v>
      </c>
      <c r="B8" s="2">
        <v>1</v>
      </c>
      <c r="C8" s="4" t="s">
        <v>85</v>
      </c>
      <c r="D8" s="5" t="s">
        <v>32</v>
      </c>
      <c r="E8" s="2">
        <v>196</v>
      </c>
      <c r="F8" s="2">
        <v>133936</v>
      </c>
      <c r="G8" s="5" t="s">
        <v>48</v>
      </c>
      <c r="H8" s="1" t="s">
        <v>66</v>
      </c>
      <c r="I8" s="5" t="s">
        <v>48</v>
      </c>
      <c r="J8" s="22">
        <v>42156</v>
      </c>
      <c r="K8" s="22">
        <v>44377</v>
      </c>
      <c r="L8" s="6">
        <f t="shared" ref="L8:L27" si="0">R8/(R8+T8)</f>
        <v>0.85</v>
      </c>
      <c r="M8" s="1" t="s">
        <v>74</v>
      </c>
      <c r="N8" s="1" t="s">
        <v>83</v>
      </c>
      <c r="O8" s="1" t="s">
        <v>84</v>
      </c>
      <c r="P8" s="1" t="s">
        <v>70</v>
      </c>
      <c r="Q8" s="2" t="s">
        <v>73</v>
      </c>
      <c r="R8" s="7">
        <v>11995533.199999999</v>
      </c>
      <c r="S8" s="7">
        <v>0</v>
      </c>
      <c r="T8" s="8">
        <v>2116858.7999999998</v>
      </c>
      <c r="U8" s="7">
        <v>0</v>
      </c>
      <c r="V8" s="7">
        <v>244551.04000000001</v>
      </c>
      <c r="W8" s="7">
        <v>14356943.039999999</v>
      </c>
      <c r="X8" s="7" t="s">
        <v>75</v>
      </c>
      <c r="Y8" s="1" t="s">
        <v>100</v>
      </c>
      <c r="Z8" s="7">
        <v>7457231.2899999991</v>
      </c>
      <c r="AA8" s="9">
        <v>0</v>
      </c>
    </row>
    <row r="9" spans="1:30" s="11" customFormat="1" x14ac:dyDescent="0.25">
      <c r="A9" s="3" t="s">
        <v>24</v>
      </c>
      <c r="B9" s="2">
        <v>2</v>
      </c>
      <c r="C9" s="4" t="s">
        <v>85</v>
      </c>
      <c r="D9" s="5" t="s">
        <v>32</v>
      </c>
      <c r="E9" s="2">
        <v>196</v>
      </c>
      <c r="F9" s="2">
        <v>116913</v>
      </c>
      <c r="G9" s="5" t="s">
        <v>40</v>
      </c>
      <c r="H9" s="1" t="s">
        <v>61</v>
      </c>
      <c r="I9" s="5" t="s">
        <v>40</v>
      </c>
      <c r="J9" s="23">
        <v>42461</v>
      </c>
      <c r="K9" s="23">
        <v>43891</v>
      </c>
      <c r="L9" s="6">
        <f t="shared" si="0"/>
        <v>0.84999998398714538</v>
      </c>
      <c r="M9" s="1" t="s">
        <v>74</v>
      </c>
      <c r="N9" s="1" t="s">
        <v>83</v>
      </c>
      <c r="O9" s="1" t="s">
        <v>84</v>
      </c>
      <c r="P9" s="1" t="s">
        <v>70</v>
      </c>
      <c r="Q9" s="2" t="s">
        <v>73</v>
      </c>
      <c r="R9" s="7">
        <v>318494.11</v>
      </c>
      <c r="S9" s="7">
        <v>0</v>
      </c>
      <c r="T9" s="8">
        <v>56204.85</v>
      </c>
      <c r="U9" s="7">
        <v>0</v>
      </c>
      <c r="V9" s="7">
        <v>0</v>
      </c>
      <c r="W9" s="7">
        <v>374698.96</v>
      </c>
      <c r="X9" s="7" t="s">
        <v>75</v>
      </c>
      <c r="Y9" s="1" t="s">
        <v>101</v>
      </c>
      <c r="Z9" s="7">
        <v>63202</v>
      </c>
      <c r="AA9" s="10">
        <v>0</v>
      </c>
    </row>
    <row r="10" spans="1:30" x14ac:dyDescent="0.25">
      <c r="A10" s="3" t="s">
        <v>24</v>
      </c>
      <c r="B10" s="2">
        <v>3</v>
      </c>
      <c r="C10" s="4" t="s">
        <v>85</v>
      </c>
      <c r="D10" s="5" t="s">
        <v>32</v>
      </c>
      <c r="E10" s="2">
        <v>196</v>
      </c>
      <c r="F10" s="2">
        <v>121370</v>
      </c>
      <c r="G10" s="5" t="s">
        <v>44</v>
      </c>
      <c r="H10" s="1" t="s">
        <v>63</v>
      </c>
      <c r="I10" s="5" t="s">
        <v>44</v>
      </c>
      <c r="J10" s="23">
        <v>42736</v>
      </c>
      <c r="K10" s="23">
        <v>45261</v>
      </c>
      <c r="L10" s="6">
        <f t="shared" si="0"/>
        <v>0.85000000174972168</v>
      </c>
      <c r="M10" s="1" t="s">
        <v>72</v>
      </c>
      <c r="N10" s="1" t="s">
        <v>96</v>
      </c>
      <c r="O10" s="1" t="s">
        <v>96</v>
      </c>
      <c r="P10" s="1" t="s">
        <v>70</v>
      </c>
      <c r="Q10" s="2" t="s">
        <v>73</v>
      </c>
      <c r="R10" s="7">
        <v>728687.33</v>
      </c>
      <c r="S10" s="7">
        <v>0</v>
      </c>
      <c r="T10" s="8">
        <v>128591.88</v>
      </c>
      <c r="U10" s="7">
        <v>0</v>
      </c>
      <c r="V10" s="7">
        <v>0</v>
      </c>
      <c r="W10" s="7">
        <v>857279.21</v>
      </c>
      <c r="X10" s="7" t="s">
        <v>77</v>
      </c>
      <c r="Y10" s="1" t="s">
        <v>102</v>
      </c>
      <c r="Z10" s="7">
        <v>26023.57</v>
      </c>
      <c r="AA10" s="9">
        <v>0</v>
      </c>
    </row>
    <row r="11" spans="1:30" x14ac:dyDescent="0.25">
      <c r="A11" s="3" t="s">
        <v>24</v>
      </c>
      <c r="B11" s="2">
        <v>4</v>
      </c>
      <c r="C11" s="4" t="s">
        <v>85</v>
      </c>
      <c r="D11" s="5" t="s">
        <v>32</v>
      </c>
      <c r="E11" s="2">
        <v>196</v>
      </c>
      <c r="F11" s="2">
        <v>117878</v>
      </c>
      <c r="G11" s="5" t="s">
        <v>41</v>
      </c>
      <c r="H11" s="1" t="s">
        <v>61</v>
      </c>
      <c r="I11" s="5" t="s">
        <v>41</v>
      </c>
      <c r="J11" s="23">
        <v>42948</v>
      </c>
      <c r="K11" s="23">
        <v>43373</v>
      </c>
      <c r="L11" s="6">
        <f t="shared" si="0"/>
        <v>0.85000000299538947</v>
      </c>
      <c r="M11" s="1" t="s">
        <v>72</v>
      </c>
      <c r="N11" s="1" t="s">
        <v>96</v>
      </c>
      <c r="O11" s="1" t="s">
        <v>96</v>
      </c>
      <c r="P11" s="1" t="s">
        <v>70</v>
      </c>
      <c r="Q11" s="2" t="s">
        <v>73</v>
      </c>
      <c r="R11" s="7">
        <v>425654.17</v>
      </c>
      <c r="S11" s="7">
        <v>0</v>
      </c>
      <c r="T11" s="8">
        <v>75115.44</v>
      </c>
      <c r="U11" s="7">
        <v>0</v>
      </c>
      <c r="V11" s="7">
        <v>0</v>
      </c>
      <c r="W11" s="7">
        <v>500769.61</v>
      </c>
      <c r="X11" s="7" t="s">
        <v>75</v>
      </c>
      <c r="Y11" s="1" t="s">
        <v>103</v>
      </c>
      <c r="Z11" s="7">
        <v>168550.29</v>
      </c>
      <c r="AA11" s="9">
        <v>0</v>
      </c>
    </row>
    <row r="12" spans="1:30" s="37" customFormat="1" ht="31.5" x14ac:dyDescent="0.25">
      <c r="A12" s="33" t="s">
        <v>24</v>
      </c>
      <c r="B12" s="34">
        <v>5</v>
      </c>
      <c r="C12" s="35" t="s">
        <v>85</v>
      </c>
      <c r="D12" s="36" t="s">
        <v>32</v>
      </c>
      <c r="E12" s="34">
        <v>196</v>
      </c>
      <c r="F12" s="34">
        <v>118718</v>
      </c>
      <c r="G12" s="36" t="s">
        <v>42</v>
      </c>
      <c r="H12" s="37" t="s">
        <v>62</v>
      </c>
      <c r="I12" s="36" t="s">
        <v>42</v>
      </c>
      <c r="J12" s="38">
        <v>43101</v>
      </c>
      <c r="K12" s="38">
        <v>45291</v>
      </c>
      <c r="L12" s="39">
        <f t="shared" si="0"/>
        <v>0.85000000388421748</v>
      </c>
      <c r="M12" s="37" t="s">
        <v>72</v>
      </c>
      <c r="N12" s="37" t="s">
        <v>96</v>
      </c>
      <c r="O12" s="37" t="s">
        <v>96</v>
      </c>
      <c r="P12" s="37" t="s">
        <v>70</v>
      </c>
      <c r="Q12" s="34" t="s">
        <v>73</v>
      </c>
      <c r="R12" s="40">
        <v>1313005.75</v>
      </c>
      <c r="S12" s="40">
        <v>0</v>
      </c>
      <c r="T12" s="41">
        <v>231706.89</v>
      </c>
      <c r="U12" s="40">
        <v>0</v>
      </c>
      <c r="V12" s="40">
        <v>0</v>
      </c>
      <c r="W12" s="40">
        <v>1544712.64</v>
      </c>
      <c r="X12" s="40" t="s">
        <v>77</v>
      </c>
      <c r="Y12" s="42" t="s">
        <v>113</v>
      </c>
      <c r="Z12" s="40">
        <v>111828.41</v>
      </c>
      <c r="AA12" s="43">
        <v>0</v>
      </c>
    </row>
    <row r="13" spans="1:30" s="59" customFormat="1" ht="31.5" x14ac:dyDescent="0.25">
      <c r="A13" s="55" t="s">
        <v>24</v>
      </c>
      <c r="B13" s="56">
        <v>6</v>
      </c>
      <c r="C13" s="57" t="s">
        <v>85</v>
      </c>
      <c r="D13" s="58" t="s">
        <v>32</v>
      </c>
      <c r="E13" s="56">
        <v>196</v>
      </c>
      <c r="F13" s="56">
        <v>139755</v>
      </c>
      <c r="G13" s="58" t="s">
        <v>54</v>
      </c>
      <c r="H13" s="59" t="s">
        <v>61</v>
      </c>
      <c r="I13" s="58" t="s">
        <v>54</v>
      </c>
      <c r="J13" s="108">
        <v>43101</v>
      </c>
      <c r="K13" s="108">
        <v>45291</v>
      </c>
      <c r="L13" s="61">
        <f t="shared" si="0"/>
        <v>0.85000001829648175</v>
      </c>
      <c r="M13" s="59" t="s">
        <v>72</v>
      </c>
      <c r="N13" s="59" t="s">
        <v>96</v>
      </c>
      <c r="O13" s="59" t="s">
        <v>96</v>
      </c>
      <c r="P13" s="59" t="s">
        <v>70</v>
      </c>
      <c r="Q13" s="56" t="s">
        <v>73</v>
      </c>
      <c r="R13" s="62">
        <v>394884.67</v>
      </c>
      <c r="S13" s="62">
        <v>0</v>
      </c>
      <c r="T13" s="63">
        <v>69685.52</v>
      </c>
      <c r="U13" s="62">
        <v>0</v>
      </c>
      <c r="V13" s="62">
        <v>0</v>
      </c>
      <c r="W13" s="62">
        <v>464570.19</v>
      </c>
      <c r="X13" s="62" t="s">
        <v>77</v>
      </c>
      <c r="Y13" s="109" t="s">
        <v>117</v>
      </c>
      <c r="Z13" s="62">
        <v>0</v>
      </c>
      <c r="AA13" s="64">
        <v>0</v>
      </c>
    </row>
    <row r="14" spans="1:30" x14ac:dyDescent="0.25">
      <c r="A14" s="3" t="s">
        <v>24</v>
      </c>
      <c r="B14" s="2">
        <v>7</v>
      </c>
      <c r="C14" s="4" t="s">
        <v>85</v>
      </c>
      <c r="D14" s="5" t="s">
        <v>32</v>
      </c>
      <c r="E14" s="2">
        <v>196</v>
      </c>
      <c r="F14" s="2">
        <v>118216</v>
      </c>
      <c r="G14" s="5" t="s">
        <v>43</v>
      </c>
      <c r="H14" s="1" t="s">
        <v>61</v>
      </c>
      <c r="I14" s="5" t="s">
        <v>43</v>
      </c>
      <c r="J14" s="23">
        <v>43160</v>
      </c>
      <c r="K14" s="23">
        <v>43964</v>
      </c>
      <c r="L14" s="6">
        <f t="shared" si="0"/>
        <v>0.85000000000000009</v>
      </c>
      <c r="M14" s="1" t="s">
        <v>74</v>
      </c>
      <c r="N14" s="1" t="s">
        <v>83</v>
      </c>
      <c r="O14" s="1" t="s">
        <v>84</v>
      </c>
      <c r="P14" s="1" t="s">
        <v>70</v>
      </c>
      <c r="Q14" s="2" t="s">
        <v>73</v>
      </c>
      <c r="R14" s="7">
        <v>244759.71</v>
      </c>
      <c r="S14" s="7">
        <v>0</v>
      </c>
      <c r="T14" s="8">
        <v>43192.89</v>
      </c>
      <c r="U14" s="7">
        <v>0</v>
      </c>
      <c r="V14" s="7">
        <v>0</v>
      </c>
      <c r="W14" s="7">
        <v>287952.59999999998</v>
      </c>
      <c r="X14" s="7" t="s">
        <v>75</v>
      </c>
      <c r="Y14" s="1" t="s">
        <v>104</v>
      </c>
      <c r="Z14" s="7">
        <v>22376.27</v>
      </c>
      <c r="AA14" s="9">
        <v>0</v>
      </c>
    </row>
    <row r="15" spans="1:30" s="32" customFormat="1" x14ac:dyDescent="0.25">
      <c r="A15" s="44" t="s">
        <v>24</v>
      </c>
      <c r="B15" s="45">
        <v>8</v>
      </c>
      <c r="C15" s="46" t="s">
        <v>85</v>
      </c>
      <c r="D15" s="47" t="s">
        <v>32</v>
      </c>
      <c r="E15" s="45">
        <v>196</v>
      </c>
      <c r="F15" s="45">
        <v>129594</v>
      </c>
      <c r="G15" s="47" t="s">
        <v>47</v>
      </c>
      <c r="H15" s="48" t="s">
        <v>64</v>
      </c>
      <c r="I15" s="47" t="s">
        <v>47</v>
      </c>
      <c r="J15" s="49">
        <v>43221</v>
      </c>
      <c r="K15" s="49">
        <v>44166</v>
      </c>
      <c r="L15" s="50">
        <f t="shared" si="0"/>
        <v>0.84999974565881986</v>
      </c>
      <c r="M15" s="48" t="s">
        <v>74</v>
      </c>
      <c r="N15" s="48" t="s">
        <v>83</v>
      </c>
      <c r="O15" s="48" t="s">
        <v>84</v>
      </c>
      <c r="P15" s="48" t="s">
        <v>70</v>
      </c>
      <c r="Q15" s="45" t="s">
        <v>73</v>
      </c>
      <c r="R15" s="51">
        <v>10025.9</v>
      </c>
      <c r="S15" s="51">
        <v>0</v>
      </c>
      <c r="T15" s="52">
        <v>1769.28</v>
      </c>
      <c r="U15" s="51">
        <v>0</v>
      </c>
      <c r="V15" s="51">
        <v>0</v>
      </c>
      <c r="W15" s="51">
        <v>11795.18</v>
      </c>
      <c r="X15" s="54" t="s">
        <v>75</v>
      </c>
      <c r="Y15" s="65" t="s">
        <v>114</v>
      </c>
      <c r="Z15" s="51">
        <v>6886.0599999999995</v>
      </c>
      <c r="AA15" s="53">
        <v>0</v>
      </c>
    </row>
    <row r="16" spans="1:30" x14ac:dyDescent="0.25">
      <c r="A16" s="3" t="s">
        <v>24</v>
      </c>
      <c r="B16" s="2">
        <v>9</v>
      </c>
      <c r="C16" s="4" t="s">
        <v>85</v>
      </c>
      <c r="D16" s="5" t="s">
        <v>32</v>
      </c>
      <c r="E16" s="2">
        <v>196</v>
      </c>
      <c r="F16" s="2">
        <v>123246</v>
      </c>
      <c r="G16" s="5" t="s">
        <v>45</v>
      </c>
      <c r="H16" s="1" t="s">
        <v>64</v>
      </c>
      <c r="I16" s="5" t="s">
        <v>45</v>
      </c>
      <c r="J16" s="23">
        <v>43252</v>
      </c>
      <c r="K16" s="23">
        <v>44377</v>
      </c>
      <c r="L16" s="6">
        <f t="shared" si="0"/>
        <v>0.84999999999999987</v>
      </c>
      <c r="M16" s="4" t="s">
        <v>95</v>
      </c>
      <c r="N16" s="1" t="s">
        <v>94</v>
      </c>
      <c r="O16" s="1" t="s">
        <v>94</v>
      </c>
      <c r="P16" s="1" t="s">
        <v>70</v>
      </c>
      <c r="Q16" s="2" t="s">
        <v>73</v>
      </c>
      <c r="R16" s="7">
        <v>131879.37</v>
      </c>
      <c r="S16" s="7">
        <v>0</v>
      </c>
      <c r="T16" s="8">
        <v>23272.83</v>
      </c>
      <c r="U16" s="7">
        <v>0</v>
      </c>
      <c r="V16" s="7">
        <v>0</v>
      </c>
      <c r="W16" s="7">
        <v>155152.20000000001</v>
      </c>
      <c r="X16" s="7" t="s">
        <v>75</v>
      </c>
      <c r="Y16" s="1" t="s">
        <v>105</v>
      </c>
      <c r="Z16" s="7">
        <v>32596.6</v>
      </c>
      <c r="AA16" s="9">
        <v>0</v>
      </c>
    </row>
    <row r="17" spans="1:27" x14ac:dyDescent="0.25">
      <c r="A17" s="3" t="s">
        <v>24</v>
      </c>
      <c r="B17" s="2">
        <v>10</v>
      </c>
      <c r="C17" s="4" t="s">
        <v>85</v>
      </c>
      <c r="D17" s="5" t="s">
        <v>32</v>
      </c>
      <c r="E17" s="2">
        <v>196</v>
      </c>
      <c r="F17" s="2">
        <v>126053</v>
      </c>
      <c r="G17" s="5" t="s">
        <v>46</v>
      </c>
      <c r="H17" s="1" t="s">
        <v>65</v>
      </c>
      <c r="I17" s="5" t="s">
        <v>46</v>
      </c>
      <c r="J17" s="23">
        <v>43405</v>
      </c>
      <c r="K17" s="23">
        <v>44561</v>
      </c>
      <c r="L17" s="6">
        <f t="shared" si="0"/>
        <v>0.84999993319803713</v>
      </c>
      <c r="M17" s="1" t="s">
        <v>98</v>
      </c>
      <c r="N17" s="1" t="s">
        <v>97</v>
      </c>
      <c r="O17" s="1" t="s">
        <v>97</v>
      </c>
      <c r="P17" s="1" t="s">
        <v>70</v>
      </c>
      <c r="Q17" s="2" t="s">
        <v>73</v>
      </c>
      <c r="R17" s="7">
        <v>31810.44</v>
      </c>
      <c r="S17" s="7">
        <v>0</v>
      </c>
      <c r="T17" s="8">
        <v>5613.61</v>
      </c>
      <c r="U17" s="7">
        <v>0</v>
      </c>
      <c r="V17" s="7">
        <v>0</v>
      </c>
      <c r="W17" s="7">
        <v>37424.050000000003</v>
      </c>
      <c r="X17" s="7" t="s">
        <v>75</v>
      </c>
      <c r="Y17" s="1" t="s">
        <v>106</v>
      </c>
      <c r="Z17" s="7">
        <v>27243.230000000003</v>
      </c>
      <c r="AA17" s="9">
        <v>0</v>
      </c>
    </row>
    <row r="18" spans="1:27" x14ac:dyDescent="0.25">
      <c r="A18" s="3" t="s">
        <v>24</v>
      </c>
      <c r="B18" s="2">
        <v>11</v>
      </c>
      <c r="C18" s="4" t="s">
        <v>85</v>
      </c>
      <c r="D18" s="5" t="s">
        <v>32</v>
      </c>
      <c r="E18" s="2">
        <v>196</v>
      </c>
      <c r="F18" s="2">
        <v>137277</v>
      </c>
      <c r="G18" s="5" t="s">
        <v>50</v>
      </c>
      <c r="H18" s="1" t="s">
        <v>64</v>
      </c>
      <c r="I18" s="5" t="s">
        <v>50</v>
      </c>
      <c r="J18" s="23">
        <v>43556</v>
      </c>
      <c r="K18" s="23">
        <v>44470</v>
      </c>
      <c r="L18" s="6">
        <f t="shared" si="0"/>
        <v>0.85000098170109173</v>
      </c>
      <c r="M18" s="1" t="s">
        <v>72</v>
      </c>
      <c r="N18" s="1" t="s">
        <v>96</v>
      </c>
      <c r="O18" s="1" t="s">
        <v>96</v>
      </c>
      <c r="P18" s="1" t="s">
        <v>70</v>
      </c>
      <c r="Q18" s="2" t="s">
        <v>73</v>
      </c>
      <c r="R18" s="7">
        <v>3463.38</v>
      </c>
      <c r="S18" s="7">
        <v>0</v>
      </c>
      <c r="T18" s="8">
        <v>611.17999999999995</v>
      </c>
      <c r="U18" s="7">
        <v>0</v>
      </c>
      <c r="V18" s="7">
        <v>0</v>
      </c>
      <c r="W18" s="7">
        <v>4074.56</v>
      </c>
      <c r="X18" s="7" t="s">
        <v>75</v>
      </c>
      <c r="Z18" s="7">
        <v>1606.48</v>
      </c>
      <c r="AA18" s="9">
        <v>0</v>
      </c>
    </row>
    <row r="19" spans="1:27" x14ac:dyDescent="0.25">
      <c r="A19" s="3" t="s">
        <v>24</v>
      </c>
      <c r="B19" s="2">
        <v>12</v>
      </c>
      <c r="C19" s="12" t="s">
        <v>85</v>
      </c>
      <c r="D19" s="13" t="s">
        <v>32</v>
      </c>
      <c r="E19" s="14">
        <v>196</v>
      </c>
      <c r="F19" s="14">
        <v>136537</v>
      </c>
      <c r="G19" s="13" t="s">
        <v>53</v>
      </c>
      <c r="H19" s="15" t="s">
        <v>59</v>
      </c>
      <c r="I19" s="13" t="s">
        <v>53</v>
      </c>
      <c r="J19" s="23">
        <v>43922</v>
      </c>
      <c r="K19" s="23">
        <v>45291</v>
      </c>
      <c r="L19" s="16">
        <f t="shared" si="0"/>
        <v>0.85</v>
      </c>
      <c r="M19" s="1" t="s">
        <v>72</v>
      </c>
      <c r="N19" s="1" t="s">
        <v>96</v>
      </c>
      <c r="O19" s="1" t="s">
        <v>96</v>
      </c>
      <c r="P19" s="15" t="s">
        <v>70</v>
      </c>
      <c r="Q19" s="14" t="s">
        <v>73</v>
      </c>
      <c r="R19" s="17">
        <v>4963702.5</v>
      </c>
      <c r="S19" s="17">
        <v>0</v>
      </c>
      <c r="T19" s="18">
        <v>875947.5</v>
      </c>
      <c r="U19" s="17">
        <v>0</v>
      </c>
      <c r="V19" s="17">
        <v>117000</v>
      </c>
      <c r="W19" s="17">
        <v>5956650</v>
      </c>
      <c r="X19" s="17" t="s">
        <v>77</v>
      </c>
      <c r="Y19" s="1" t="s">
        <v>107</v>
      </c>
      <c r="Z19" s="17">
        <v>0</v>
      </c>
      <c r="AA19" s="9">
        <v>0</v>
      </c>
    </row>
    <row r="20" spans="1:27" s="31" customFormat="1" x14ac:dyDescent="0.25">
      <c r="A20" s="44" t="s">
        <v>24</v>
      </c>
      <c r="B20" s="45">
        <v>13</v>
      </c>
      <c r="C20" s="46" t="s">
        <v>85</v>
      </c>
      <c r="D20" s="47" t="s">
        <v>32</v>
      </c>
      <c r="E20" s="45">
        <v>196</v>
      </c>
      <c r="F20" s="45">
        <v>137304</v>
      </c>
      <c r="G20" s="47" t="s">
        <v>51</v>
      </c>
      <c r="H20" s="48" t="s">
        <v>64</v>
      </c>
      <c r="I20" s="47" t="s">
        <v>51</v>
      </c>
      <c r="J20" s="49">
        <v>43922</v>
      </c>
      <c r="K20" s="49">
        <v>44196</v>
      </c>
      <c r="L20" s="50">
        <f t="shared" si="0"/>
        <v>0.84999996441022763</v>
      </c>
      <c r="M20" s="48" t="s">
        <v>72</v>
      </c>
      <c r="N20" s="48" t="s">
        <v>96</v>
      </c>
      <c r="O20" s="48" t="s">
        <v>96</v>
      </c>
      <c r="P20" s="48" t="s">
        <v>70</v>
      </c>
      <c r="Q20" s="45" t="s">
        <v>73</v>
      </c>
      <c r="R20" s="51">
        <v>47766.53</v>
      </c>
      <c r="S20" s="51">
        <v>0</v>
      </c>
      <c r="T20" s="52">
        <v>8429.39</v>
      </c>
      <c r="U20" s="51">
        <v>0</v>
      </c>
      <c r="V20" s="51">
        <v>0</v>
      </c>
      <c r="W20" s="51">
        <v>56195.92</v>
      </c>
      <c r="X20" s="51" t="s">
        <v>75</v>
      </c>
      <c r="Y20" s="48"/>
      <c r="Z20" s="51">
        <v>3859.84</v>
      </c>
      <c r="AA20" s="53">
        <v>0</v>
      </c>
    </row>
    <row r="21" spans="1:27" s="59" customFormat="1" ht="31.5" x14ac:dyDescent="0.25">
      <c r="A21" s="55" t="s">
        <v>24</v>
      </c>
      <c r="B21" s="56">
        <v>14</v>
      </c>
      <c r="C21" s="57" t="s">
        <v>85</v>
      </c>
      <c r="D21" s="58" t="s">
        <v>32</v>
      </c>
      <c r="E21" s="56">
        <v>196</v>
      </c>
      <c r="F21" s="56">
        <v>137315</v>
      </c>
      <c r="G21" s="58" t="s">
        <v>52</v>
      </c>
      <c r="H21" s="59" t="s">
        <v>59</v>
      </c>
      <c r="I21" s="58" t="s">
        <v>52</v>
      </c>
      <c r="J21" s="108">
        <v>43983</v>
      </c>
      <c r="K21" s="108">
        <v>45077</v>
      </c>
      <c r="L21" s="61">
        <f t="shared" si="0"/>
        <v>0.8500000215264818</v>
      </c>
      <c r="M21" s="59" t="s">
        <v>72</v>
      </c>
      <c r="N21" s="59" t="s">
        <v>96</v>
      </c>
      <c r="O21" s="59" t="s">
        <v>96</v>
      </c>
      <c r="P21" s="59" t="s">
        <v>70</v>
      </c>
      <c r="Q21" s="56" t="s">
        <v>73</v>
      </c>
      <c r="R21" s="62">
        <v>908183.73</v>
      </c>
      <c r="S21" s="62">
        <v>0</v>
      </c>
      <c r="T21" s="63">
        <v>160267.69</v>
      </c>
      <c r="U21" s="62">
        <v>0</v>
      </c>
      <c r="V21" s="62">
        <v>0</v>
      </c>
      <c r="W21" s="62">
        <v>1068451.42</v>
      </c>
      <c r="X21" s="62" t="s">
        <v>77</v>
      </c>
      <c r="Y21" s="109" t="s">
        <v>116</v>
      </c>
      <c r="Z21" s="62">
        <v>0</v>
      </c>
      <c r="AA21" s="64">
        <v>0</v>
      </c>
    </row>
    <row r="22" spans="1:27" x14ac:dyDescent="0.25">
      <c r="A22" s="3" t="s">
        <v>24</v>
      </c>
      <c r="B22" s="2">
        <v>15</v>
      </c>
      <c r="C22" s="12" t="s">
        <v>85</v>
      </c>
      <c r="D22" s="13" t="s">
        <v>32</v>
      </c>
      <c r="E22" s="14">
        <v>196</v>
      </c>
      <c r="F22" s="14">
        <v>136872</v>
      </c>
      <c r="G22" s="13" t="s">
        <v>49</v>
      </c>
      <c r="H22" s="15" t="s">
        <v>63</v>
      </c>
      <c r="I22" s="13" t="s">
        <v>49</v>
      </c>
      <c r="J22" s="23">
        <v>44013</v>
      </c>
      <c r="K22" s="23">
        <v>45291</v>
      </c>
      <c r="L22" s="16">
        <f t="shared" si="0"/>
        <v>0.85000080594897809</v>
      </c>
      <c r="M22" s="1" t="s">
        <v>72</v>
      </c>
      <c r="N22" s="1" t="s">
        <v>96</v>
      </c>
      <c r="O22" s="1" t="s">
        <v>96</v>
      </c>
      <c r="P22" s="15" t="s">
        <v>70</v>
      </c>
      <c r="Q22" s="14" t="s">
        <v>73</v>
      </c>
      <c r="R22" s="17">
        <v>6327.95</v>
      </c>
      <c r="S22" s="17">
        <v>0</v>
      </c>
      <c r="T22" s="18">
        <v>1116.69</v>
      </c>
      <c r="U22" s="17">
        <v>0</v>
      </c>
      <c r="V22" s="17">
        <v>0</v>
      </c>
      <c r="W22" s="17">
        <v>7444.64</v>
      </c>
      <c r="X22" s="17" t="s">
        <v>77</v>
      </c>
      <c r="Z22" s="17">
        <v>0</v>
      </c>
      <c r="AA22" s="9">
        <v>0</v>
      </c>
    </row>
    <row r="23" spans="1:27" x14ac:dyDescent="0.25">
      <c r="A23" s="3" t="s">
        <v>24</v>
      </c>
      <c r="B23" s="2">
        <v>16</v>
      </c>
      <c r="C23" s="4" t="s">
        <v>85</v>
      </c>
      <c r="D23" s="5" t="s">
        <v>32</v>
      </c>
      <c r="E23" s="2">
        <v>196</v>
      </c>
      <c r="F23" s="2">
        <v>150030</v>
      </c>
      <c r="G23" s="5" t="s">
        <v>57</v>
      </c>
      <c r="H23" s="1" t="s">
        <v>69</v>
      </c>
      <c r="I23" s="5" t="s">
        <v>57</v>
      </c>
      <c r="J23" s="23">
        <v>44013</v>
      </c>
      <c r="K23" s="23">
        <v>44926</v>
      </c>
      <c r="L23" s="6">
        <f t="shared" si="0"/>
        <v>0.85000013462405599</v>
      </c>
      <c r="M23" s="1" t="s">
        <v>74</v>
      </c>
      <c r="N23" s="1" t="s">
        <v>83</v>
      </c>
      <c r="O23" s="1" t="s">
        <v>84</v>
      </c>
      <c r="P23" s="1" t="s">
        <v>70</v>
      </c>
      <c r="Q23" s="2" t="s">
        <v>73</v>
      </c>
      <c r="R23" s="7">
        <v>53667.98</v>
      </c>
      <c r="S23" s="7">
        <v>0</v>
      </c>
      <c r="T23" s="8">
        <v>9470.81</v>
      </c>
      <c r="U23" s="7">
        <v>0</v>
      </c>
      <c r="V23" s="7">
        <v>0</v>
      </c>
      <c r="W23" s="7">
        <v>63138.79</v>
      </c>
      <c r="X23" s="7" t="s">
        <v>77</v>
      </c>
      <c r="Z23" s="7">
        <v>0</v>
      </c>
      <c r="AA23" s="9">
        <v>0</v>
      </c>
    </row>
    <row r="24" spans="1:27" x14ac:dyDescent="0.25">
      <c r="A24" s="3" t="s">
        <v>24</v>
      </c>
      <c r="B24" s="2">
        <v>17</v>
      </c>
      <c r="C24" s="12" t="s">
        <v>85</v>
      </c>
      <c r="D24" s="13" t="s">
        <v>32</v>
      </c>
      <c r="E24" s="14">
        <v>196</v>
      </c>
      <c r="F24" s="14">
        <v>148738</v>
      </c>
      <c r="G24" s="13" t="s">
        <v>56</v>
      </c>
      <c r="H24" s="15" t="s">
        <v>68</v>
      </c>
      <c r="I24" s="13" t="s">
        <v>56</v>
      </c>
      <c r="J24" s="23">
        <v>44166</v>
      </c>
      <c r="K24" s="23">
        <v>45047</v>
      </c>
      <c r="L24" s="16">
        <f t="shared" si="0"/>
        <v>0.84999999542122162</v>
      </c>
      <c r="M24" s="15" t="s">
        <v>74</v>
      </c>
      <c r="N24" s="15" t="s">
        <v>83</v>
      </c>
      <c r="O24" s="15" t="s">
        <v>84</v>
      </c>
      <c r="P24" s="15" t="s">
        <v>70</v>
      </c>
      <c r="Q24" s="14" t="s">
        <v>73</v>
      </c>
      <c r="R24" s="17">
        <v>1485112.24</v>
      </c>
      <c r="S24" s="17">
        <v>0</v>
      </c>
      <c r="T24" s="18">
        <v>262078.64</v>
      </c>
      <c r="U24" s="17">
        <v>0</v>
      </c>
      <c r="V24" s="17">
        <v>0</v>
      </c>
      <c r="W24" s="17">
        <v>1747190.88</v>
      </c>
      <c r="X24" s="17" t="s">
        <v>77</v>
      </c>
      <c r="Z24" s="17">
        <v>0</v>
      </c>
      <c r="AA24" s="9">
        <v>0</v>
      </c>
    </row>
    <row r="25" spans="1:27" x14ac:dyDescent="0.25">
      <c r="A25" s="3" t="s">
        <v>24</v>
      </c>
      <c r="B25" s="2">
        <v>18</v>
      </c>
      <c r="C25" s="4" t="s">
        <v>85</v>
      </c>
      <c r="D25" s="5" t="s">
        <v>32</v>
      </c>
      <c r="E25" s="2">
        <v>196</v>
      </c>
      <c r="F25" s="2">
        <v>150249</v>
      </c>
      <c r="G25" s="5" t="s">
        <v>55</v>
      </c>
      <c r="H25" s="1" t="s">
        <v>67</v>
      </c>
      <c r="I25" s="5" t="s">
        <v>55</v>
      </c>
      <c r="J25" s="23">
        <v>44197</v>
      </c>
      <c r="K25" s="23">
        <v>45291</v>
      </c>
      <c r="L25" s="6">
        <f t="shared" si="0"/>
        <v>0.85</v>
      </c>
      <c r="M25" s="1" t="s">
        <v>74</v>
      </c>
      <c r="N25" s="1" t="s">
        <v>83</v>
      </c>
      <c r="O25" s="1" t="s">
        <v>84</v>
      </c>
      <c r="P25" s="1" t="s">
        <v>70</v>
      </c>
      <c r="Q25" s="2" t="s">
        <v>73</v>
      </c>
      <c r="R25" s="7">
        <v>13572018</v>
      </c>
      <c r="S25" s="7">
        <v>0</v>
      </c>
      <c r="T25" s="8">
        <v>2395062</v>
      </c>
      <c r="U25" s="7">
        <v>0</v>
      </c>
      <c r="V25" s="7">
        <v>484704</v>
      </c>
      <c r="W25" s="7">
        <v>16451784</v>
      </c>
      <c r="X25" s="7" t="s">
        <v>77</v>
      </c>
      <c r="Z25" s="7">
        <v>1736920.6</v>
      </c>
      <c r="AA25" s="9">
        <v>0</v>
      </c>
    </row>
    <row r="26" spans="1:27" x14ac:dyDescent="0.25">
      <c r="A26" s="3" t="s">
        <v>24</v>
      </c>
      <c r="B26" s="2">
        <v>19</v>
      </c>
      <c r="C26" s="4" t="s">
        <v>85</v>
      </c>
      <c r="D26" s="5" t="s">
        <v>32</v>
      </c>
      <c r="E26" s="2">
        <v>196</v>
      </c>
      <c r="F26" s="2">
        <v>151754</v>
      </c>
      <c r="G26" s="5" t="s">
        <v>58</v>
      </c>
      <c r="H26" s="1" t="s">
        <v>69</v>
      </c>
      <c r="I26" s="5" t="s">
        <v>58</v>
      </c>
      <c r="J26" s="23">
        <v>44378</v>
      </c>
      <c r="K26" s="23">
        <v>45138</v>
      </c>
      <c r="L26" s="6">
        <f t="shared" si="0"/>
        <v>0.84999997446555997</v>
      </c>
      <c r="M26" s="1" t="s">
        <v>72</v>
      </c>
      <c r="N26" s="1" t="s">
        <v>99</v>
      </c>
      <c r="O26" s="1" t="s">
        <v>99</v>
      </c>
      <c r="P26" s="1" t="s">
        <v>70</v>
      </c>
      <c r="Q26" s="2" t="s">
        <v>73</v>
      </c>
      <c r="R26" s="7">
        <v>99865.12</v>
      </c>
      <c r="S26" s="7">
        <v>0</v>
      </c>
      <c r="T26" s="8">
        <v>17623.259999999998</v>
      </c>
      <c r="U26" s="7">
        <v>0</v>
      </c>
      <c r="V26" s="7">
        <v>0</v>
      </c>
      <c r="W26" s="7">
        <v>117488.38</v>
      </c>
      <c r="X26" s="7" t="s">
        <v>77</v>
      </c>
      <c r="Z26" s="7">
        <v>0</v>
      </c>
      <c r="AA26" s="9">
        <v>0</v>
      </c>
    </row>
    <row r="27" spans="1:27" ht="16.5" thickBot="1" x14ac:dyDescent="0.3">
      <c r="A27" s="55" t="s">
        <v>24</v>
      </c>
      <c r="B27" s="56">
        <v>20</v>
      </c>
      <c r="C27" s="57" t="s">
        <v>85</v>
      </c>
      <c r="D27" s="58" t="s">
        <v>32</v>
      </c>
      <c r="E27" s="56">
        <v>196</v>
      </c>
      <c r="F27" s="56">
        <v>151661</v>
      </c>
      <c r="G27" s="58" t="s">
        <v>112</v>
      </c>
      <c r="H27" s="59" t="s">
        <v>59</v>
      </c>
      <c r="I27" s="58" t="s">
        <v>112</v>
      </c>
      <c r="J27" s="60" t="s">
        <v>111</v>
      </c>
      <c r="K27" s="60">
        <v>45291</v>
      </c>
      <c r="L27" s="61">
        <f t="shared" si="0"/>
        <v>0.85</v>
      </c>
      <c r="M27" s="59" t="s">
        <v>74</v>
      </c>
      <c r="N27" s="59" t="s">
        <v>83</v>
      </c>
      <c r="O27" s="59" t="s">
        <v>84</v>
      </c>
      <c r="P27" s="59" t="s">
        <v>70</v>
      </c>
      <c r="Q27" s="56" t="s">
        <v>73</v>
      </c>
      <c r="R27" s="62">
        <v>1654567.5</v>
      </c>
      <c r="S27" s="62">
        <v>0</v>
      </c>
      <c r="T27" s="63">
        <v>291982.5</v>
      </c>
      <c r="U27" s="62">
        <v>0</v>
      </c>
      <c r="V27" s="62">
        <v>38931</v>
      </c>
      <c r="W27" s="62">
        <v>1985481</v>
      </c>
      <c r="X27" s="62" t="s">
        <v>77</v>
      </c>
      <c r="Y27" s="59"/>
      <c r="Z27" s="62">
        <v>0</v>
      </c>
      <c r="AA27" s="64">
        <v>0</v>
      </c>
    </row>
    <row r="28" spans="1:27" s="2" customFormat="1" ht="34.5" thickTop="1" thickBot="1" x14ac:dyDescent="0.3">
      <c r="A28" s="71" t="s">
        <v>91</v>
      </c>
      <c r="B28" s="69">
        <f>COUNT(B8:B27)</f>
        <v>20</v>
      </c>
      <c r="C28" s="72"/>
      <c r="D28" s="72"/>
      <c r="E28" s="69"/>
      <c r="F28" s="72"/>
      <c r="G28" s="72"/>
      <c r="H28" s="69"/>
      <c r="I28" s="72"/>
      <c r="J28" s="72"/>
      <c r="K28" s="69"/>
      <c r="L28" s="72"/>
      <c r="M28" s="72"/>
      <c r="N28" s="69"/>
      <c r="O28" s="72"/>
      <c r="P28" s="72"/>
      <c r="Q28" s="69"/>
      <c r="R28" s="73">
        <f>SUM(R8:R27)</f>
        <v>38389409.579999998</v>
      </c>
      <c r="S28" s="73">
        <f t="shared" ref="S28:AA28" si="1">SUM(S8:S27)</f>
        <v>0</v>
      </c>
      <c r="T28" s="73">
        <f t="shared" si="1"/>
        <v>6774601.6500000004</v>
      </c>
      <c r="U28" s="73">
        <f t="shared" si="1"/>
        <v>0</v>
      </c>
      <c r="V28" s="73">
        <f t="shared" si="1"/>
        <v>885186.04</v>
      </c>
      <c r="W28" s="73">
        <f t="shared" si="1"/>
        <v>46049197.270000003</v>
      </c>
      <c r="X28" s="72"/>
      <c r="Y28" s="72"/>
      <c r="Z28" s="73">
        <f t="shared" si="1"/>
        <v>9658324.6399999987</v>
      </c>
      <c r="AA28" s="74">
        <f t="shared" si="1"/>
        <v>0</v>
      </c>
    </row>
    <row r="29" spans="1:27" ht="16.5" thickTop="1" x14ac:dyDescent="0.25">
      <c r="A29" s="3" t="s">
        <v>24</v>
      </c>
      <c r="B29" s="2">
        <v>1</v>
      </c>
      <c r="C29" s="4" t="s">
        <v>88</v>
      </c>
      <c r="D29" s="5" t="s">
        <v>28</v>
      </c>
      <c r="E29" s="2">
        <v>412</v>
      </c>
      <c r="F29" s="2">
        <v>125284</v>
      </c>
      <c r="G29" s="5" t="s">
        <v>35</v>
      </c>
      <c r="H29" s="1" t="s">
        <v>59</v>
      </c>
      <c r="I29" s="5" t="s">
        <v>35</v>
      </c>
      <c r="J29" s="23">
        <v>43344</v>
      </c>
      <c r="K29" s="25">
        <v>44650</v>
      </c>
      <c r="L29" s="6">
        <f>R29/(R29+T29)</f>
        <v>0.85000000019260125</v>
      </c>
      <c r="M29" s="1" t="s">
        <v>72</v>
      </c>
      <c r="N29" s="1" t="s">
        <v>96</v>
      </c>
      <c r="O29" s="1" t="s">
        <v>96</v>
      </c>
      <c r="P29" s="1" t="s">
        <v>70</v>
      </c>
      <c r="Q29" s="2" t="s">
        <v>73</v>
      </c>
      <c r="R29" s="7">
        <v>141224394.88</v>
      </c>
      <c r="S29" s="7">
        <v>0</v>
      </c>
      <c r="T29" s="8">
        <v>24921952</v>
      </c>
      <c r="U29" s="7">
        <v>0</v>
      </c>
      <c r="V29" s="7">
        <v>0</v>
      </c>
      <c r="W29" s="7">
        <v>166146346.88</v>
      </c>
      <c r="X29" s="7" t="s">
        <v>75</v>
      </c>
      <c r="Y29" s="1" t="s">
        <v>108</v>
      </c>
      <c r="Z29" s="7">
        <v>75492935.539999992</v>
      </c>
      <c r="AA29" s="66">
        <v>0</v>
      </c>
    </row>
    <row r="30" spans="1:27" s="86" customFormat="1" x14ac:dyDescent="0.25">
      <c r="A30" s="83" t="s">
        <v>24</v>
      </c>
      <c r="B30" s="84">
        <v>2</v>
      </c>
      <c r="C30" s="99" t="s">
        <v>86</v>
      </c>
      <c r="D30" s="85" t="s">
        <v>31</v>
      </c>
      <c r="E30" s="84">
        <v>220</v>
      </c>
      <c r="F30" s="84">
        <v>117175</v>
      </c>
      <c r="G30" s="85" t="s">
        <v>39</v>
      </c>
      <c r="H30" s="86" t="s">
        <v>60</v>
      </c>
      <c r="I30" s="85" t="s">
        <v>39</v>
      </c>
      <c r="J30" s="87">
        <v>43009</v>
      </c>
      <c r="K30" s="88">
        <v>43070</v>
      </c>
      <c r="L30" s="89">
        <f>R30/(R30+T30)</f>
        <v>0.85000000000000009</v>
      </c>
      <c r="M30" s="86" t="s">
        <v>72</v>
      </c>
      <c r="N30" s="86" t="s">
        <v>96</v>
      </c>
      <c r="O30" s="86" t="s">
        <v>96</v>
      </c>
      <c r="P30" s="86" t="s">
        <v>70</v>
      </c>
      <c r="Q30" s="84" t="s">
        <v>73</v>
      </c>
      <c r="R30" s="90">
        <v>14717385.689999999</v>
      </c>
      <c r="S30" s="90">
        <v>0</v>
      </c>
      <c r="T30" s="91">
        <v>2597185.71</v>
      </c>
      <c r="U30" s="90">
        <v>0</v>
      </c>
      <c r="V30" s="90">
        <v>0</v>
      </c>
      <c r="W30" s="90">
        <v>17314571.399999999</v>
      </c>
      <c r="X30" s="90" t="s">
        <v>76</v>
      </c>
      <c r="Z30" s="90">
        <v>0</v>
      </c>
      <c r="AA30" s="92">
        <v>0</v>
      </c>
    </row>
    <row r="31" spans="1:27" s="86" customFormat="1" x14ac:dyDescent="0.25">
      <c r="A31" s="83" t="s">
        <v>24</v>
      </c>
      <c r="B31" s="93">
        <v>3</v>
      </c>
      <c r="C31" s="100" t="s">
        <v>86</v>
      </c>
      <c r="D31" s="94" t="s">
        <v>26</v>
      </c>
      <c r="E31" s="93">
        <v>877</v>
      </c>
      <c r="F31" s="93">
        <v>151691</v>
      </c>
      <c r="G31" s="94" t="s">
        <v>33</v>
      </c>
      <c r="H31" s="95" t="s">
        <v>59</v>
      </c>
      <c r="I31" s="94" t="s">
        <v>33</v>
      </c>
      <c r="J31" s="87">
        <v>44211</v>
      </c>
      <c r="K31" s="88">
        <v>45291</v>
      </c>
      <c r="L31" s="96">
        <f>R31/(R31+T31)</f>
        <v>0.84999999998086728</v>
      </c>
      <c r="M31" s="95" t="s">
        <v>72</v>
      </c>
      <c r="N31" s="95" t="s">
        <v>96</v>
      </c>
      <c r="O31" s="95" t="s">
        <v>96</v>
      </c>
      <c r="P31" s="95" t="s">
        <v>70</v>
      </c>
      <c r="Q31" s="93" t="s">
        <v>73</v>
      </c>
      <c r="R31" s="97">
        <v>111066418.79000001</v>
      </c>
      <c r="S31" s="97">
        <v>0</v>
      </c>
      <c r="T31" s="98">
        <v>19599956.260000002</v>
      </c>
      <c r="U31" s="97">
        <v>0</v>
      </c>
      <c r="V31" s="97">
        <v>0</v>
      </c>
      <c r="W31" s="97">
        <v>130666375.05</v>
      </c>
      <c r="X31" s="97" t="s">
        <v>76</v>
      </c>
      <c r="Y31" s="95"/>
      <c r="Z31" s="97">
        <v>0</v>
      </c>
      <c r="AA31" s="92">
        <v>0</v>
      </c>
    </row>
    <row r="32" spans="1:27" ht="16.5" thickBot="1" x14ac:dyDescent="0.3">
      <c r="A32" s="3" t="s">
        <v>24</v>
      </c>
      <c r="B32" s="2">
        <v>4</v>
      </c>
      <c r="C32" s="4" t="s">
        <v>86</v>
      </c>
      <c r="D32" s="5" t="s">
        <v>25</v>
      </c>
      <c r="E32" s="2">
        <v>980</v>
      </c>
      <c r="F32" s="2">
        <v>152590</v>
      </c>
      <c r="G32" s="5" t="s">
        <v>33</v>
      </c>
      <c r="H32" s="1" t="s">
        <v>59</v>
      </c>
      <c r="I32" s="5" t="s">
        <v>33</v>
      </c>
      <c r="J32" s="24">
        <v>44287</v>
      </c>
      <c r="K32" s="26">
        <v>45016</v>
      </c>
      <c r="L32" s="6">
        <f>R32/(R32+T32)</f>
        <v>0.85</v>
      </c>
      <c r="M32" s="1" t="s">
        <v>72</v>
      </c>
      <c r="N32" s="1" t="s">
        <v>96</v>
      </c>
      <c r="O32" s="1" t="s">
        <v>96</v>
      </c>
      <c r="P32" s="1" t="s">
        <v>70</v>
      </c>
      <c r="Q32" s="2" t="s">
        <v>73</v>
      </c>
      <c r="R32" s="7">
        <v>183827417.5</v>
      </c>
      <c r="S32" s="7">
        <v>0</v>
      </c>
      <c r="T32" s="8">
        <v>32440132.5</v>
      </c>
      <c r="U32" s="7">
        <v>0</v>
      </c>
      <c r="V32" s="7">
        <v>0</v>
      </c>
      <c r="W32" s="7">
        <v>216267550</v>
      </c>
      <c r="X32" s="7" t="s">
        <v>77</v>
      </c>
      <c r="Z32" s="7">
        <v>0</v>
      </c>
      <c r="AA32" s="66">
        <v>0</v>
      </c>
    </row>
    <row r="33" spans="1:27" s="2" customFormat="1" ht="54" customHeight="1" thickTop="1" thickBot="1" x14ac:dyDescent="0.3">
      <c r="A33" s="71" t="s">
        <v>92</v>
      </c>
      <c r="B33" s="69">
        <f>COUNT(B29:B32)</f>
        <v>4</v>
      </c>
      <c r="C33" s="72"/>
      <c r="D33" s="72"/>
      <c r="E33" s="69"/>
      <c r="F33" s="72"/>
      <c r="G33" s="72"/>
      <c r="H33" s="69"/>
      <c r="I33" s="72"/>
      <c r="J33" s="72"/>
      <c r="K33" s="69"/>
      <c r="L33" s="72"/>
      <c r="M33" s="72"/>
      <c r="N33" s="69"/>
      <c r="O33" s="72"/>
      <c r="P33" s="72"/>
      <c r="Q33" s="69"/>
      <c r="R33" s="73">
        <f t="shared" ref="R33:W33" si="2">SUM(R29:R32)</f>
        <v>450835616.86000001</v>
      </c>
      <c r="S33" s="73">
        <f t="shared" si="2"/>
        <v>0</v>
      </c>
      <c r="T33" s="73">
        <f t="shared" si="2"/>
        <v>79559226.469999999</v>
      </c>
      <c r="U33" s="73">
        <f t="shared" si="2"/>
        <v>0</v>
      </c>
      <c r="V33" s="73">
        <f t="shared" si="2"/>
        <v>0</v>
      </c>
      <c r="W33" s="73">
        <f t="shared" si="2"/>
        <v>530394843.32999998</v>
      </c>
      <c r="X33" s="72"/>
      <c r="Y33" s="72"/>
      <c r="Z33" s="73">
        <f>SUM(Z29:Z32)</f>
        <v>75492935.539999992</v>
      </c>
      <c r="AA33" s="74">
        <f>SUM(AA29:AA32)</f>
        <v>0</v>
      </c>
    </row>
    <row r="34" spans="1:27" ht="16.5" thickTop="1" x14ac:dyDescent="0.25">
      <c r="A34" s="3" t="s">
        <v>24</v>
      </c>
      <c r="B34" s="2">
        <v>1</v>
      </c>
      <c r="C34" s="4" t="s">
        <v>89</v>
      </c>
      <c r="D34" s="5" t="s">
        <v>27</v>
      </c>
      <c r="E34" s="2">
        <v>866</v>
      </c>
      <c r="F34" s="2">
        <v>141810</v>
      </c>
      <c r="G34" s="5" t="s">
        <v>34</v>
      </c>
      <c r="H34" s="1" t="s">
        <v>59</v>
      </c>
      <c r="I34" s="5" t="s">
        <v>34</v>
      </c>
      <c r="J34" s="23">
        <v>44105</v>
      </c>
      <c r="K34" s="25">
        <v>44834</v>
      </c>
      <c r="L34" s="6">
        <f>R34/(R34+T34)</f>
        <v>0.84999999999492715</v>
      </c>
      <c r="M34" s="1" t="s">
        <v>72</v>
      </c>
      <c r="N34" s="1" t="s">
        <v>96</v>
      </c>
      <c r="O34" s="1" t="s">
        <v>96</v>
      </c>
      <c r="P34" s="1" t="s">
        <v>70</v>
      </c>
      <c r="Q34" s="2" t="s">
        <v>73</v>
      </c>
      <c r="R34" s="19">
        <v>502675132.97000003</v>
      </c>
      <c r="S34" s="7">
        <v>0</v>
      </c>
      <c r="T34" s="8">
        <v>88707376.409999996</v>
      </c>
      <c r="U34" s="7">
        <v>0</v>
      </c>
      <c r="V34" s="7">
        <v>0</v>
      </c>
      <c r="W34" s="7">
        <v>591382509.38</v>
      </c>
      <c r="X34" s="7" t="s">
        <v>77</v>
      </c>
      <c r="Y34" s="1" t="s">
        <v>109</v>
      </c>
      <c r="Z34" s="7">
        <v>359102651.44</v>
      </c>
      <c r="AA34" s="66">
        <v>0</v>
      </c>
    </row>
    <row r="35" spans="1:27" x14ac:dyDescent="0.25">
      <c r="A35" s="3" t="s">
        <v>24</v>
      </c>
      <c r="B35" s="2">
        <v>2</v>
      </c>
      <c r="C35" s="4" t="s">
        <v>87</v>
      </c>
      <c r="D35" s="5" t="s">
        <v>30</v>
      </c>
      <c r="E35" s="2">
        <v>287</v>
      </c>
      <c r="F35" s="2">
        <v>120077</v>
      </c>
      <c r="G35" s="5" t="s">
        <v>38</v>
      </c>
      <c r="H35" s="1" t="s">
        <v>59</v>
      </c>
      <c r="I35" s="5" t="s">
        <v>38</v>
      </c>
      <c r="J35" s="23">
        <v>41883</v>
      </c>
      <c r="K35" s="25">
        <v>42247</v>
      </c>
      <c r="L35" s="6">
        <f>R35/(R35+T35)</f>
        <v>0.85000000000274045</v>
      </c>
      <c r="M35" s="1" t="s">
        <v>72</v>
      </c>
      <c r="N35" s="1" t="s">
        <v>96</v>
      </c>
      <c r="O35" s="1" t="s">
        <v>96</v>
      </c>
      <c r="P35" s="1" t="s">
        <v>70</v>
      </c>
      <c r="Q35" s="2" t="s">
        <v>73</v>
      </c>
      <c r="R35" s="19">
        <v>465237594.27999997</v>
      </c>
      <c r="S35" s="7">
        <v>0</v>
      </c>
      <c r="T35" s="8">
        <v>82100751.930000007</v>
      </c>
      <c r="U35" s="7">
        <v>0</v>
      </c>
      <c r="V35" s="7">
        <v>0</v>
      </c>
      <c r="W35" s="7">
        <v>547338346.21000004</v>
      </c>
      <c r="X35" s="7" t="s">
        <v>75</v>
      </c>
      <c r="Y35" s="1" t="s">
        <v>110</v>
      </c>
      <c r="Z35" s="7">
        <v>443237185.94</v>
      </c>
      <c r="AA35" s="66">
        <v>0</v>
      </c>
    </row>
    <row r="36" spans="1:27" x14ac:dyDescent="0.25">
      <c r="A36" s="3" t="s">
        <v>24</v>
      </c>
      <c r="B36" s="2">
        <v>3</v>
      </c>
      <c r="C36" s="4" t="s">
        <v>87</v>
      </c>
      <c r="D36" s="5" t="s">
        <v>30</v>
      </c>
      <c r="E36" s="2">
        <v>287</v>
      </c>
      <c r="F36" s="2">
        <v>120154</v>
      </c>
      <c r="G36" s="5" t="s">
        <v>37</v>
      </c>
      <c r="H36" s="1" t="s">
        <v>59</v>
      </c>
      <c r="I36" s="5" t="s">
        <v>37</v>
      </c>
      <c r="J36" s="23">
        <v>42125</v>
      </c>
      <c r="K36" s="25">
        <v>43190</v>
      </c>
      <c r="L36" s="6">
        <f>R36/(R36+T36)</f>
        <v>0.84999999997715725</v>
      </c>
      <c r="M36" s="1" t="s">
        <v>72</v>
      </c>
      <c r="N36" s="1" t="s">
        <v>96</v>
      </c>
      <c r="O36" s="1" t="s">
        <v>96</v>
      </c>
      <c r="P36" s="1" t="s">
        <v>70</v>
      </c>
      <c r="Q36" s="2" t="s">
        <v>73</v>
      </c>
      <c r="R36" s="19">
        <v>204660532.30000001</v>
      </c>
      <c r="S36" s="7">
        <v>0</v>
      </c>
      <c r="T36" s="8">
        <v>36116564.530000001</v>
      </c>
      <c r="U36" s="7">
        <v>0</v>
      </c>
      <c r="V36" s="7">
        <v>0</v>
      </c>
      <c r="W36" s="7">
        <v>240777096.83000001</v>
      </c>
      <c r="X36" s="7" t="s">
        <v>75</v>
      </c>
      <c r="Y36" s="1" t="s">
        <v>110</v>
      </c>
      <c r="Z36" s="7">
        <v>201329501.28999996</v>
      </c>
      <c r="AA36" s="66">
        <v>0</v>
      </c>
    </row>
    <row r="37" spans="1:27" s="59" customFormat="1" ht="16.5" thickBot="1" x14ac:dyDescent="0.3">
      <c r="A37" s="55" t="s">
        <v>24</v>
      </c>
      <c r="B37" s="56">
        <v>4</v>
      </c>
      <c r="C37" s="57" t="s">
        <v>87</v>
      </c>
      <c r="D37" s="58" t="s">
        <v>29</v>
      </c>
      <c r="E37" s="56">
        <v>411</v>
      </c>
      <c r="F37" s="56">
        <v>125099</v>
      </c>
      <c r="G37" s="58" t="s">
        <v>36</v>
      </c>
      <c r="H37" s="59" t="s">
        <v>59</v>
      </c>
      <c r="I37" s="58" t="s">
        <v>36</v>
      </c>
      <c r="J37" s="60">
        <v>43344</v>
      </c>
      <c r="K37" s="110">
        <v>45291</v>
      </c>
      <c r="L37" s="61">
        <f>R37/(R37+T37)</f>
        <v>0.85000000000258047</v>
      </c>
      <c r="M37" s="59" t="s">
        <v>72</v>
      </c>
      <c r="N37" s="59" t="s">
        <v>96</v>
      </c>
      <c r="O37" s="59" t="s">
        <v>96</v>
      </c>
      <c r="P37" s="59" t="s">
        <v>70</v>
      </c>
      <c r="Q37" s="56" t="s">
        <v>73</v>
      </c>
      <c r="R37" s="111">
        <v>988183531.01999998</v>
      </c>
      <c r="S37" s="62">
        <v>0</v>
      </c>
      <c r="T37" s="63">
        <v>174385329</v>
      </c>
      <c r="U37" s="62">
        <v>0</v>
      </c>
      <c r="V37" s="62">
        <v>0</v>
      </c>
      <c r="W37" s="62">
        <v>1162568860.02</v>
      </c>
      <c r="X37" s="7" t="s">
        <v>77</v>
      </c>
      <c r="Y37" s="59" t="s">
        <v>108</v>
      </c>
      <c r="Z37" s="62">
        <v>215208593.75</v>
      </c>
      <c r="AA37" s="112">
        <v>0</v>
      </c>
    </row>
    <row r="38" spans="1:27" s="2" customFormat="1" ht="41.25" customHeight="1" thickTop="1" thickBot="1" x14ac:dyDescent="0.3">
      <c r="A38" s="71" t="s">
        <v>93</v>
      </c>
      <c r="B38" s="69">
        <f>COUNT(B34:B37)</f>
        <v>4</v>
      </c>
      <c r="C38" s="72"/>
      <c r="D38" s="72"/>
      <c r="E38" s="69"/>
      <c r="F38" s="72"/>
      <c r="G38" s="72"/>
      <c r="H38" s="69"/>
      <c r="I38" s="72"/>
      <c r="J38" s="72"/>
      <c r="K38" s="69"/>
      <c r="L38" s="72"/>
      <c r="M38" s="72"/>
      <c r="N38" s="69"/>
      <c r="O38" s="72"/>
      <c r="P38" s="72"/>
      <c r="Q38" s="69"/>
      <c r="R38" s="73">
        <f t="shared" ref="R38:W38" si="3">SUM(R34:R37)</f>
        <v>2160756790.5699997</v>
      </c>
      <c r="S38" s="73">
        <f t="shared" si="3"/>
        <v>0</v>
      </c>
      <c r="T38" s="73">
        <f t="shared" si="3"/>
        <v>381310021.87</v>
      </c>
      <c r="U38" s="73">
        <f t="shared" si="3"/>
        <v>0</v>
      </c>
      <c r="V38" s="73">
        <f t="shared" si="3"/>
        <v>0</v>
      </c>
      <c r="W38" s="73">
        <f t="shared" si="3"/>
        <v>2542066812.4400001</v>
      </c>
      <c r="X38" s="72"/>
      <c r="Y38" s="72"/>
      <c r="Z38" s="73">
        <f>SUM(Z34:Z37)</f>
        <v>1218877932.4200001</v>
      </c>
      <c r="AA38" s="74">
        <f>SUM(AA34:AA37)</f>
        <v>0</v>
      </c>
    </row>
    <row r="39" spans="1:27" s="2" customFormat="1" ht="44.25" customHeight="1" thickTop="1" thickBot="1" x14ac:dyDescent="0.3">
      <c r="A39" s="75" t="s">
        <v>79</v>
      </c>
      <c r="B39" s="76">
        <f>B28+B33+B38</f>
        <v>28</v>
      </c>
      <c r="C39" s="77"/>
      <c r="D39" s="77"/>
      <c r="E39" s="78"/>
      <c r="F39" s="77"/>
      <c r="G39" s="77"/>
      <c r="H39" s="78"/>
      <c r="I39" s="77"/>
      <c r="J39" s="77"/>
      <c r="K39" s="78"/>
      <c r="L39" s="77"/>
      <c r="M39" s="77"/>
      <c r="N39" s="78"/>
      <c r="O39" s="77"/>
      <c r="P39" s="77"/>
      <c r="Q39" s="78"/>
      <c r="R39" s="79">
        <f>R28+R33+R38</f>
        <v>2649981817.0099998</v>
      </c>
      <c r="S39" s="79">
        <f t="shared" ref="S39:AA39" si="4">S28+S33+S38</f>
        <v>0</v>
      </c>
      <c r="T39" s="79">
        <f t="shared" si="4"/>
        <v>467643849.99000001</v>
      </c>
      <c r="U39" s="79">
        <f t="shared" si="4"/>
        <v>0</v>
      </c>
      <c r="V39" s="79">
        <f t="shared" si="4"/>
        <v>885186.04</v>
      </c>
      <c r="W39" s="79">
        <f t="shared" si="4"/>
        <v>3118510853.04</v>
      </c>
      <c r="X39" s="80"/>
      <c r="Y39" s="80"/>
      <c r="Z39" s="79">
        <f t="shared" si="4"/>
        <v>1304029192.6000001</v>
      </c>
      <c r="AA39" s="81">
        <f t="shared" si="4"/>
        <v>0</v>
      </c>
    </row>
    <row r="40" spans="1:27" s="82" customFormat="1" ht="51.75" customHeight="1" thickTop="1" thickBot="1" x14ac:dyDescent="0.3">
      <c r="A40" s="101" t="s">
        <v>80</v>
      </c>
      <c r="B40" s="102">
        <f>B39-B43</f>
        <v>26</v>
      </c>
      <c r="C40" s="103"/>
      <c r="D40" s="103"/>
      <c r="E40" s="104"/>
      <c r="F40" s="103"/>
      <c r="G40" s="103"/>
      <c r="H40" s="104"/>
      <c r="I40" s="103"/>
      <c r="J40" s="103"/>
      <c r="K40" s="104"/>
      <c r="L40" s="103"/>
      <c r="M40" s="103"/>
      <c r="N40" s="104"/>
      <c r="O40" s="103"/>
      <c r="P40" s="103"/>
      <c r="Q40" s="104"/>
      <c r="R40" s="105">
        <f>R39-R43</f>
        <v>2524198012.5299997</v>
      </c>
      <c r="S40" s="105">
        <f t="shared" ref="S40:AA40" ca="1" si="5">S39-S43</f>
        <v>0</v>
      </c>
      <c r="T40" s="105">
        <f t="shared" ca="1" si="5"/>
        <v>445446708.01999998</v>
      </c>
      <c r="U40" s="105">
        <f t="shared" ca="1" si="5"/>
        <v>0</v>
      </c>
      <c r="V40" s="105">
        <f t="shared" ca="1" si="5"/>
        <v>885186.04</v>
      </c>
      <c r="W40" s="105">
        <f t="shared" ca="1" si="5"/>
        <v>2970529906.5900002</v>
      </c>
      <c r="X40" s="106"/>
      <c r="Y40" s="106"/>
      <c r="Z40" s="105">
        <f t="shared" ca="1" si="5"/>
        <v>1304029192.6000001</v>
      </c>
      <c r="AA40" s="107">
        <f t="shared" ca="1" si="5"/>
        <v>0</v>
      </c>
    </row>
    <row r="41" spans="1:27" ht="16.5" thickTop="1" x14ac:dyDescent="0.25">
      <c r="K41" s="21"/>
    </row>
    <row r="43" spans="1:27" s="27" customFormat="1" x14ac:dyDescent="0.25">
      <c r="A43" s="27" t="s">
        <v>81</v>
      </c>
      <c r="B43" s="28">
        <f>COUNT(B9, B35)</f>
        <v>2</v>
      </c>
      <c r="F43" s="28"/>
      <c r="J43" s="29"/>
      <c r="K43" s="29"/>
      <c r="L43" s="28"/>
      <c r="Q43" s="28"/>
      <c r="R43" s="30">
        <f>SUMIF($X8:X37, "REZILIAT", R8:R37)</f>
        <v>125783804.48</v>
      </c>
      <c r="S43" s="30">
        <f ca="1">SUMIF($X8:Y37, "REZILIAT", S8:S37)</f>
        <v>0</v>
      </c>
      <c r="T43" s="30">
        <f ca="1">SUMIF($X8:Z37, "REZILIAT", T8:T37)</f>
        <v>22197141.970000003</v>
      </c>
      <c r="U43" s="30">
        <f ca="1">SUMIF($X8:AA37, "REZILIAT", U8:U37)</f>
        <v>0</v>
      </c>
      <c r="V43" s="30">
        <f ca="1">SUMIF($X8:AA37, "REZILIAT", V8:V37)</f>
        <v>0</v>
      </c>
      <c r="W43" s="30">
        <f ca="1">SUMIF($X8:AA37, "REZILIAT", W8:W37)</f>
        <v>147980946.44999999</v>
      </c>
      <c r="X43" s="30">
        <f ca="1">SUMIF($X8:AA37, "REZILIAT", X8:X37)</f>
        <v>0</v>
      </c>
      <c r="Y43" s="30">
        <v>0</v>
      </c>
      <c r="Z43" s="30">
        <f ca="1">SUMIF($X8:AA37, "REZILIAT", Z8:Z37)</f>
        <v>0</v>
      </c>
      <c r="AA43" s="30">
        <f ca="1">SUMIF($X8:AA37, "REZILIAT", AA8:AA37)</f>
        <v>0</v>
      </c>
    </row>
    <row r="46" spans="1:27" x14ac:dyDescent="0.25">
      <c r="R46" s="7"/>
    </row>
    <row r="47" spans="1:27" x14ac:dyDescent="0.25">
      <c r="R47" s="7"/>
    </row>
  </sheetData>
  <autoFilter ref="A7:AA40" xr:uid="{00000000-0001-0000-0000-000000000000}"/>
  <mergeCells count="30">
    <mergeCell ref="N4:N6"/>
    <mergeCell ref="C1:AA1"/>
    <mergeCell ref="C2:AA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O4:O6"/>
    <mergeCell ref="P4:P6"/>
    <mergeCell ref="Q4:Q6"/>
    <mergeCell ref="R4:T4"/>
    <mergeCell ref="U4:U6"/>
    <mergeCell ref="R5:S5"/>
    <mergeCell ref="T5:T6"/>
    <mergeCell ref="V4:V6"/>
    <mergeCell ref="W4:W6"/>
    <mergeCell ref="X4:X6"/>
    <mergeCell ref="Y4:Y6"/>
    <mergeCell ref="Z4:AA4"/>
    <mergeCell ref="Z5:Z6"/>
    <mergeCell ref="AA5:AA6"/>
  </mergeCells>
  <conditionalFormatting sqref="F1:F27 F34:F1048576 F29:F32">
    <cfRule type="duplicateValues" dxfId="2" priority="11"/>
  </conditionalFormatting>
  <conditionalFormatting sqref="F33">
    <cfRule type="duplicateValues" dxfId="1" priority="10"/>
  </conditionalFormatting>
  <conditionalFormatting sqref="F28">
    <cfRule type="duplicateValues" dxfId="0" priority="9"/>
  </conditionalFormatting>
  <pageMargins left="0.7" right="0.7" top="0.75" bottom="0.75" header="0.3" footer="0.3"/>
  <pageSetup paperSize="9" orientation="portrait" r:id="rId1"/>
  <ignoredErrors>
    <ignoredError sqref="B28 R28:AA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POAD - 31 mai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Chiriac</dc:creator>
  <cp:lastModifiedBy>Ioana Chiriac</cp:lastModifiedBy>
  <cp:lastPrinted>2021-12-16T11:23:44Z</cp:lastPrinted>
  <dcterms:created xsi:type="dcterms:W3CDTF">2015-06-05T18:17:20Z</dcterms:created>
  <dcterms:modified xsi:type="dcterms:W3CDTF">2022-06-03T08:31:19Z</dcterms:modified>
</cp:coreProperties>
</file>