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Alexandru.Tascu\Desktop\Renew site\Anunturi POAT\7. 10 octombrie 2019\"/>
    </mc:Choice>
  </mc:AlternateContent>
  <bookViews>
    <workbookView xWindow="0" yWindow="0" windowWidth="17775" windowHeight="9375"/>
  </bookViews>
  <sheets>
    <sheet name="Sheet1" sheetId="1" r:id="rId1"/>
  </sheets>
  <definedNames>
    <definedName name="_xlnm._FilterDatabase" localSheetId="0" hidden="1">Sheet1!$A$11:$AMQ$120</definedName>
    <definedName name="_xlnm.Print_Area" localSheetId="0">Sheet1!$C:$AA</definedName>
    <definedName name="_xlnm.Print_Titles" localSheetId="0">Sheet1!$7:$9</definedName>
  </definedNames>
  <calcPr calcId="152511"/>
</workbook>
</file>

<file path=xl/calcChain.xml><?xml version="1.0" encoding="utf-8"?>
<calcChain xmlns="http://schemas.openxmlformats.org/spreadsheetml/2006/main">
  <c r="T36" i="1" l="1"/>
  <c r="W33" i="1"/>
  <c r="AA16" i="1" l="1"/>
  <c r="AA25" i="1"/>
  <c r="Z25" i="1"/>
  <c r="Z113" i="1" l="1"/>
  <c r="Z24" i="1"/>
  <c r="Z78" i="1"/>
  <c r="Z112" i="1"/>
  <c r="Z115" i="1"/>
  <c r="Z107" i="1"/>
  <c r="Z63" i="1"/>
  <c r="AA82" i="1"/>
  <c r="Z82" i="1"/>
  <c r="Z110" i="1"/>
  <c r="AA81" i="1"/>
  <c r="Z81" i="1"/>
  <c r="Z62" i="1"/>
  <c r="Z117" i="1"/>
  <c r="Z114" i="1"/>
  <c r="Z14" i="1"/>
  <c r="AA77" i="1"/>
  <c r="Z77" i="1"/>
  <c r="AA73" i="1"/>
  <c r="Z73" i="1"/>
  <c r="Z104" i="1"/>
  <c r="V52" i="1" l="1"/>
  <c r="Q24" i="1"/>
  <c r="V96" i="1" l="1"/>
  <c r="S24" i="1"/>
  <c r="AA11" i="1"/>
  <c r="Z11" i="1"/>
  <c r="Y11" i="1"/>
  <c r="R11" i="1"/>
  <c r="S11" i="1"/>
  <c r="U11" i="1"/>
  <c r="V11" i="1"/>
  <c r="Q11" i="1"/>
  <c r="X33" i="1"/>
  <c r="T33" i="1"/>
  <c r="W18" i="1" l="1"/>
  <c r="W90" i="1" l="1"/>
  <c r="T90" i="1"/>
  <c r="Y34" i="1"/>
  <c r="R34" i="1"/>
  <c r="S34" i="1"/>
  <c r="W32" i="1"/>
  <c r="T32" i="1"/>
  <c r="X31" i="1"/>
  <c r="X32" i="1" s="1"/>
  <c r="W31" i="1"/>
  <c r="T31" i="1"/>
  <c r="U34" i="1" l="1"/>
  <c r="V34" i="1" l="1"/>
  <c r="Z106" i="1" l="1"/>
  <c r="Z105" i="1"/>
  <c r="Z103" i="1"/>
  <c r="Z102" i="1"/>
  <c r="Z100" i="1"/>
  <c r="Z96" i="1"/>
  <c r="Z95" i="1"/>
  <c r="Z94" i="1"/>
  <c r="Z92" i="1"/>
  <c r="AA76" i="1"/>
  <c r="Z76" i="1"/>
  <c r="AA72" i="1"/>
  <c r="Z72" i="1"/>
  <c r="AA70" i="1"/>
  <c r="Z70" i="1"/>
  <c r="Z66" i="1"/>
  <c r="Z61" i="1"/>
  <c r="Z59" i="1"/>
  <c r="AA58" i="1"/>
  <c r="Z58" i="1"/>
  <c r="Z57" i="1"/>
  <c r="AA56" i="1"/>
  <c r="Z56" i="1"/>
  <c r="AA55" i="1"/>
  <c r="Z55" i="1"/>
  <c r="AA52" i="1"/>
  <c r="Z52" i="1"/>
  <c r="AA51" i="1"/>
  <c r="Z51" i="1"/>
  <c r="AA48" i="1"/>
  <c r="Z48" i="1"/>
  <c r="Z44" i="1"/>
  <c r="Z40" i="1"/>
  <c r="Z36" i="1"/>
  <c r="Z19" i="1"/>
  <c r="Z17" i="1"/>
  <c r="Z16" i="1"/>
  <c r="Z15" i="1"/>
  <c r="Z13" i="1"/>
  <c r="Z12" i="1"/>
  <c r="AA91" i="1"/>
  <c r="Z34" i="1" l="1"/>
  <c r="AA34" i="1"/>
  <c r="Z91" i="1"/>
  <c r="W89" i="1" l="1"/>
  <c r="T89" i="1"/>
  <c r="P89" i="1"/>
  <c r="P90" i="1" s="1"/>
  <c r="Q67" i="1"/>
  <c r="Q81" i="1"/>
  <c r="Q20" i="1"/>
  <c r="Q23" i="1"/>
  <c r="Q34" i="1" l="1"/>
  <c r="W30" i="1"/>
  <c r="T30" i="1"/>
  <c r="Y91" i="1" l="1"/>
  <c r="R91" i="1"/>
  <c r="S91" i="1"/>
  <c r="U91" i="1"/>
  <c r="V91" i="1"/>
  <c r="Q91" i="1"/>
  <c r="W120" i="1" l="1"/>
  <c r="T120" i="1"/>
  <c r="W88" i="1"/>
  <c r="T88" i="1"/>
  <c r="W119" i="1" l="1"/>
  <c r="T119" i="1"/>
  <c r="W118" i="1"/>
  <c r="T118" i="1"/>
  <c r="W87" i="1"/>
  <c r="T87" i="1"/>
  <c r="W86" i="1"/>
  <c r="T86" i="1"/>
  <c r="W85" i="1"/>
  <c r="T85" i="1"/>
  <c r="W84" i="1" l="1"/>
  <c r="T84" i="1"/>
  <c r="W83" i="1" l="1"/>
  <c r="T83" i="1"/>
  <c r="W82" i="1"/>
  <c r="T82" i="1"/>
  <c r="W29" i="1"/>
  <c r="T29" i="1"/>
  <c r="W28" i="1"/>
  <c r="T28" i="1"/>
  <c r="T27" i="1" l="1"/>
  <c r="W27" i="1"/>
  <c r="W81" i="1" l="1"/>
  <c r="T81" i="1"/>
  <c r="T77" i="1" l="1"/>
  <c r="T78" i="1"/>
  <c r="T79" i="1"/>
  <c r="T80" i="1"/>
  <c r="W77" i="1"/>
  <c r="W78" i="1"/>
  <c r="W79" i="1"/>
  <c r="W80" i="1"/>
  <c r="W26" i="1" l="1"/>
  <c r="T26" i="1"/>
  <c r="Q123" i="1" l="1"/>
  <c r="V123" i="1" l="1"/>
  <c r="U123" i="1"/>
  <c r="R123" i="1"/>
  <c r="S123" i="1"/>
  <c r="W106" i="1" l="1"/>
  <c r="T69" i="1"/>
  <c r="W69" i="1"/>
  <c r="W117" i="1" l="1"/>
  <c r="T117" i="1"/>
  <c r="T73" i="1"/>
  <c r="T74" i="1"/>
  <c r="T75" i="1"/>
  <c r="T76" i="1"/>
  <c r="W73" i="1"/>
  <c r="W74" i="1"/>
  <c r="W75" i="1"/>
  <c r="W76" i="1"/>
  <c r="T116" i="1" l="1"/>
  <c r="W116" i="1"/>
  <c r="T72" i="1"/>
  <c r="W72" i="1"/>
  <c r="W70" i="1" l="1"/>
  <c r="W71" i="1"/>
  <c r="T70" i="1"/>
  <c r="T71" i="1"/>
  <c r="W25" i="1"/>
  <c r="T25" i="1"/>
  <c r="W115" i="1" l="1"/>
  <c r="T115" i="1"/>
  <c r="W24" i="1" l="1"/>
  <c r="T24" i="1"/>
  <c r="T123" i="1" l="1"/>
  <c r="W123" i="1" s="1"/>
  <c r="W67" i="1"/>
  <c r="W68" i="1"/>
  <c r="T67" i="1"/>
  <c r="T68" i="1"/>
  <c r="W113" i="1" l="1"/>
  <c r="T113" i="1"/>
  <c r="T114" i="1" l="1"/>
  <c r="W114" i="1"/>
  <c r="W23" i="1" l="1"/>
  <c r="T23" i="1"/>
  <c r="W112" i="1" l="1"/>
  <c r="T112" i="1"/>
  <c r="T66" i="1" l="1"/>
  <c r="T22" i="1"/>
  <c r="W66" i="1"/>
  <c r="W22" i="1"/>
  <c r="W111" i="1" l="1"/>
  <c r="T111" i="1"/>
  <c r="W65" i="1" l="1"/>
  <c r="T65" i="1"/>
  <c r="W110" i="1" l="1"/>
  <c r="T110" i="1"/>
  <c r="W64" i="1" l="1"/>
  <c r="T64" i="1"/>
  <c r="T108" i="1" l="1"/>
  <c r="T109" i="1"/>
  <c r="W108" i="1"/>
  <c r="W109" i="1"/>
  <c r="T106" i="1" l="1"/>
  <c r="T107" i="1"/>
  <c r="W107" i="1"/>
  <c r="W62" i="1"/>
  <c r="W63" i="1"/>
  <c r="T62" i="1"/>
  <c r="T63" i="1"/>
  <c r="W61" i="1" l="1"/>
  <c r="T61" i="1"/>
  <c r="W21" i="1" l="1"/>
  <c r="T21" i="1"/>
  <c r="T20" i="1" l="1"/>
  <c r="W20" i="1"/>
  <c r="W60" i="1"/>
  <c r="T60" i="1"/>
  <c r="W105" i="1" l="1"/>
  <c r="T105" i="1"/>
  <c r="W59" i="1"/>
  <c r="T59" i="1"/>
  <c r="Z122" i="1" l="1"/>
  <c r="AA122" i="1"/>
  <c r="T12" i="1"/>
  <c r="W58" i="1"/>
  <c r="T58" i="1"/>
  <c r="T57" i="1" l="1"/>
  <c r="W57" i="1"/>
  <c r="T19" i="1"/>
  <c r="T11" i="1" s="1"/>
  <c r="W19" i="1"/>
  <c r="W11" i="1" s="1"/>
  <c r="W92" i="1" l="1"/>
  <c r="W104" i="1" l="1"/>
  <c r="T104" i="1"/>
  <c r="W103" i="1"/>
  <c r="T103" i="1"/>
  <c r="T18" i="1"/>
  <c r="T101" i="1" l="1"/>
  <c r="T102" i="1"/>
  <c r="T93" i="1"/>
  <c r="T94" i="1"/>
  <c r="T95" i="1"/>
  <c r="T96" i="1"/>
  <c r="T97" i="1"/>
  <c r="T98" i="1"/>
  <c r="T99" i="1"/>
  <c r="T100" i="1"/>
  <c r="T92" i="1"/>
  <c r="T51" i="1"/>
  <c r="T52" i="1"/>
  <c r="T53" i="1"/>
  <c r="T54" i="1"/>
  <c r="T55" i="1"/>
  <c r="T56" i="1"/>
  <c r="T37" i="1"/>
  <c r="T38" i="1"/>
  <c r="T39" i="1"/>
  <c r="T40" i="1"/>
  <c r="T41" i="1"/>
  <c r="T42" i="1"/>
  <c r="T43" i="1"/>
  <c r="T44" i="1"/>
  <c r="T45" i="1"/>
  <c r="T46" i="1"/>
  <c r="T47" i="1"/>
  <c r="T48" i="1"/>
  <c r="T49" i="1"/>
  <c r="T50" i="1"/>
  <c r="T35" i="1"/>
  <c r="T13" i="1"/>
  <c r="T14" i="1"/>
  <c r="T15" i="1"/>
  <c r="T16" i="1"/>
  <c r="T17" i="1"/>
  <c r="T34" i="1" l="1"/>
  <c r="T91" i="1"/>
  <c r="X57" i="1"/>
  <c r="X60" i="1" s="1"/>
  <c r="X61" i="1" s="1"/>
  <c r="X62" i="1" s="1"/>
  <c r="X63" i="1" s="1"/>
  <c r="X64" i="1" s="1"/>
  <c r="X65" i="1" s="1"/>
  <c r="X66" i="1" s="1"/>
  <c r="X67" i="1" s="1"/>
  <c r="X68" i="1" s="1"/>
  <c r="X70" i="1" s="1"/>
  <c r="X71" i="1" s="1"/>
  <c r="X72" i="1" s="1"/>
  <c r="X73" i="1" s="1"/>
  <c r="X74" i="1" s="1"/>
  <c r="X75" i="1" s="1"/>
  <c r="X76" i="1" s="1"/>
  <c r="X77" i="1" s="1"/>
  <c r="X78" i="1" s="1"/>
  <c r="X79" i="1" s="1"/>
  <c r="X80" i="1" s="1"/>
  <c r="X81" i="1" s="1"/>
  <c r="X82" i="1" s="1"/>
  <c r="X83" i="1" s="1"/>
  <c r="X84" i="1" s="1"/>
  <c r="X85" i="1" s="1"/>
  <c r="X86" i="1" s="1"/>
  <c r="X87" i="1" s="1"/>
  <c r="X88" i="1" s="1"/>
  <c r="X89" i="1" s="1"/>
  <c r="X90" i="1" s="1"/>
  <c r="W56" i="1"/>
  <c r="O56" i="1"/>
  <c r="L56" i="1"/>
  <c r="T122" i="1" l="1"/>
  <c r="W102" i="1"/>
  <c r="W55" i="1"/>
  <c r="W54" i="1" l="1"/>
  <c r="W101" i="1" l="1"/>
  <c r="Y122" i="1" l="1"/>
  <c r="W100" i="1" l="1"/>
  <c r="W99" i="1"/>
  <c r="W98" i="1"/>
  <c r="W53" i="1"/>
  <c r="W52" i="1"/>
  <c r="W51" i="1" l="1"/>
  <c r="W50" i="1" l="1"/>
  <c r="W97" i="1" l="1"/>
  <c r="W96" i="1"/>
  <c r="W95" i="1"/>
  <c r="W94" i="1"/>
  <c r="W93" i="1"/>
  <c r="W49" i="1"/>
  <c r="W48" i="1"/>
  <c r="W47" i="1"/>
  <c r="W46" i="1"/>
  <c r="W45" i="1"/>
  <c r="W44" i="1"/>
  <c r="W43" i="1"/>
  <c r="W42" i="1"/>
  <c r="W41" i="1"/>
  <c r="W40" i="1"/>
  <c r="W39" i="1"/>
  <c r="W38" i="1"/>
  <c r="W37" i="1"/>
  <c r="W36" i="1"/>
  <c r="W35" i="1"/>
  <c r="W17" i="1"/>
  <c r="W16" i="1"/>
  <c r="W15" i="1"/>
  <c r="W14" i="1"/>
  <c r="W13" i="1"/>
  <c r="W12" i="1"/>
  <c r="V122" i="1"/>
  <c r="V124" i="1" s="1"/>
  <c r="U122" i="1"/>
  <c r="U124" i="1" s="1"/>
  <c r="S122" i="1"/>
  <c r="S124" i="1" s="1"/>
  <c r="W34" i="1" l="1"/>
  <c r="W91" i="1"/>
  <c r="Q122" i="1"/>
  <c r="Q124" i="1" s="1"/>
  <c r="R122" i="1"/>
  <c r="R124" i="1" s="1"/>
  <c r="T124" i="1" l="1"/>
  <c r="W124" i="1" s="1"/>
  <c r="W122" i="1"/>
</calcChain>
</file>

<file path=xl/sharedStrings.xml><?xml version="1.0" encoding="utf-8"?>
<sst xmlns="http://schemas.openxmlformats.org/spreadsheetml/2006/main" count="1294" uniqueCount="555">
  <si>
    <t>LISTA PROIECTELOR CONTRACTATE - POAT 2014-2020</t>
  </si>
  <si>
    <t>Nr. crt.</t>
  </si>
  <si>
    <t>Axă prioritară/ Prioritate de investiţii</t>
  </si>
  <si>
    <t>Acțiune</t>
  </si>
  <si>
    <t>Cod proiect</t>
  </si>
  <si>
    <t>Titlu proiect</t>
  </si>
  <si>
    <t>Regiune</t>
  </si>
  <si>
    <t>Judet</t>
  </si>
  <si>
    <t>Localitate</t>
  </si>
  <si>
    <t>Tip beneficiar</t>
  </si>
  <si>
    <t>Valoarea ELIGIBILĂ a proiectului (LEI)</t>
  </si>
  <si>
    <t>Total valoare proiect</t>
  </si>
  <si>
    <t>Stadiu proiect 
(în implementare/ reziliat/ finalizat)</t>
  </si>
  <si>
    <t>Act aditional NR.</t>
  </si>
  <si>
    <t>Finanțare acordată</t>
  </si>
  <si>
    <t>Contribuția proprie a beneficiarului</t>
  </si>
  <si>
    <t>Contribuție privată</t>
  </si>
  <si>
    <t>Cheltuieli neeligibile</t>
  </si>
  <si>
    <t>Fonduri UE</t>
  </si>
  <si>
    <t>Buget național</t>
  </si>
  <si>
    <t>AP</t>
  </si>
  <si>
    <t>cod</t>
  </si>
  <si>
    <t>titlu</t>
  </si>
  <si>
    <t>benef</t>
  </si>
  <si>
    <t>UE</t>
  </si>
  <si>
    <t>stadiu</t>
  </si>
  <si>
    <t>AP 1</t>
  </si>
  <si>
    <t>1.1.002</t>
  </si>
  <si>
    <t>Sprijin pentru identificarea, gestionarea şi implementarea proiectelor Ministerului Comunicaţiilor şi pentru Societatea Informaţională         
finanţate în cadrul axei 2 POC 2014 - 2020</t>
  </si>
  <si>
    <t>RMD/ RMPD</t>
  </si>
  <si>
    <t>București</t>
  </si>
  <si>
    <t>autoritate publică centrală</t>
  </si>
  <si>
    <t>în implementare</t>
  </si>
  <si>
    <t>1.1.005</t>
  </si>
  <si>
    <t>Instruire în ceea ce privește aplicarea legislației în domeniul ajutorului de stat pentru beneficiarii FESI de la nivel local</t>
  </si>
  <si>
    <t>1.2.001</t>
  </si>
  <si>
    <t>Comunicarea fondurilor ESI in noua perioada de programare</t>
  </si>
  <si>
    <t>1.1.004</t>
  </si>
  <si>
    <t>Optimizarea capacitatii resursei umane din MAI pentru dezvoltarea si implementarea de proiecte finantate din FESI</t>
  </si>
  <si>
    <t>1.1.025</t>
  </si>
  <si>
    <t>Asistență tehnică pentru asigurarea funcționării mecanismului ITI din perspectiva SIDD (DD) și a structurii ADI-ITI Delta Dunării la nivel executiv și partenerial</t>
  </si>
  <si>
    <t>asociație de dezvoltare intercomunitară</t>
  </si>
  <si>
    <t>1.1.031</t>
  </si>
  <si>
    <t>Instruire orizontală pentru potențialii beneficiari și beneficiarii FESI, precum și instruire specifică pentru beneficiarii POAT</t>
  </si>
  <si>
    <t>Agenția Națională a Funcționarilor Publici</t>
  </si>
  <si>
    <t>AP 2</t>
  </si>
  <si>
    <t>2.1.009</t>
  </si>
  <si>
    <t>Implementarea Planului de Evaluare a Programului Operațional Asistență Tehnică 2014-2020</t>
  </si>
  <si>
    <t>2.1.016</t>
  </si>
  <si>
    <t>Sprijinirea funcționării Autorității de Audit la standarde europene</t>
  </si>
  <si>
    <t>Curtea de Conturi a României - Autoritatea de Audit</t>
  </si>
  <si>
    <t>2.1.013</t>
  </si>
  <si>
    <t>Sprijin pentru evaluarea proiectelor primite în cadrul Axei prioritare 2 POC 2014-2020 (TIC)</t>
  </si>
  <si>
    <t>2.1.021</t>
  </si>
  <si>
    <t>Audit tehnic al lucrărilor aferente obiectului de investiții „Reabilitarea secțiunilor de cale ferată București Nord-București Băneasa și Fetești-Constanța”</t>
  </si>
  <si>
    <t>2.1.008</t>
  </si>
  <si>
    <t>Implementarea Planului de Evaluare a Programului Operațional Competitivitate 2014-2020</t>
  </si>
  <si>
    <t>2.1.012</t>
  </si>
  <si>
    <t>Sprijin din punct de vedere logistic în ceea ce privește desfășurarea activităților specifice Organismului Intermediar pentru Promovarea Societății Informaționale</t>
  </si>
  <si>
    <t>2.1.023</t>
  </si>
  <si>
    <t>Sprijin pentru efectuarea vizitelor la fața locului în vederea închiderii perioadei de programare 2007-2013 aferentă Axei Prioritare 4 din cadrul POS CCE</t>
  </si>
  <si>
    <t>Ministerul Energiei</t>
  </si>
  <si>
    <t>2.1.007</t>
  </si>
  <si>
    <t>Asistență tehnică pentru susținerea capacității de evaluare</t>
  </si>
  <si>
    <t>2.1.030</t>
  </si>
  <si>
    <t>Implementare Planului de Evaluare a Acordului de Parteneriat</t>
  </si>
  <si>
    <t>2.1.020</t>
  </si>
  <si>
    <t>Sprijinirea Autorității de Certificare și Plată în vederea gestionării eficiente a Fondurilor Europene Structurale și de Investiții</t>
  </si>
  <si>
    <t>2.1.041</t>
  </si>
  <si>
    <t>Sprijin pentru MInisterul Fondurilor Europene, inclusiv AM POAT, AM POC, AM/OIR POIM, prin asigurarea cheltuielilor cu relocarea și a spațiului de arhivă (I)</t>
  </si>
  <si>
    <t>2.1.045</t>
  </si>
  <si>
    <t>Sprijin pentru MFE, inclusiv AM POAT, AM POC, AM/OIR POIM, prin asigurarea necesarului de consumabile si servicii necesare functionarii echipamentelor IT (I)</t>
  </si>
  <si>
    <t>2.1.040</t>
  </si>
  <si>
    <t>Sprijin pentru MDRAPFE inclusiv AM POC, AM/OIR POSM/DRI POIM, prin asigurarea diverselor cheltuieli cu autoturismele (I)</t>
  </si>
  <si>
    <t>2.1.029</t>
  </si>
  <si>
    <t>Sprijin acordat Organismului Intermediar POS CCE din cadrul ADR Nord-Est în perioada 01.01.2016-31.12.2018 în procesul de închidere a POS CCE 2007-2013 în Regiunea Nord-Est</t>
  </si>
  <si>
    <t>Neamț</t>
  </si>
  <si>
    <t>Mun. Piatra-Neamț</t>
  </si>
  <si>
    <t>ONG de utilitate publică</t>
  </si>
  <si>
    <t>2.1.1</t>
  </si>
  <si>
    <t>2.1.042</t>
  </si>
  <si>
    <t>Servicii pentru sprijinirea finalizarii procesului de desemnare in contextul finalizarii cerintelor pentru aplicatiile informatice</t>
  </si>
  <si>
    <t>AP 3</t>
  </si>
  <si>
    <t>3.1.011</t>
  </si>
  <si>
    <t>Formarea profesională a personalului autorităților competente pentru protecția mediului privind evaluarea impactului asupra mediului și evaluarea de mediu pentru perioada 2014-2020</t>
  </si>
  <si>
    <t>3.1.022</t>
  </si>
  <si>
    <t>Sprijin pentru finanţarea cheltuielilor de personal efectuate în perioada decembrie 2015 – decembrie 2017, 
pentru personalul OIPSI implicat în gestionarea FESI</t>
  </si>
  <si>
    <t>3.1.024</t>
  </si>
  <si>
    <t>Sprijin pentru finanţarea cheltuielilor de personal efectuate în perioada decembrie 2015-decembrie 2017
pentru  personalul Ministerului Fondurilor Europene implicat în coordonarea, gestionarea şi controlul FESI</t>
  </si>
  <si>
    <t>3.1.015</t>
  </si>
  <si>
    <t>Perfecționarea pregătirii profesionale a personalului Autorității de Audit care își desfășoară activitatea în domeniul auditului Fondurilor ESI</t>
  </si>
  <si>
    <t>3.1.006</t>
  </si>
  <si>
    <t>Formarea continuă a personalului Autorității de Certificare și Plată în vederea gestionării eficiente a Fondurilor Europene Structurale și de Investiții (FESI)</t>
  </si>
  <si>
    <t>3.1.027</t>
  </si>
  <si>
    <t>Sprijin pentru finanţarea cheltuielilor de personal efectuate în perioada decembrie 2015-decembrie 2017, pentru personalul Autorității Naționale pentru Cercetare Științifică și Inovare implicat în gestionarea FESI</t>
  </si>
  <si>
    <t>3.1.2</t>
  </si>
  <si>
    <t>3.1.1</t>
  </si>
  <si>
    <t>2.1.2</t>
  </si>
  <si>
    <t>1.2.1</t>
  </si>
  <si>
    <t>1.1.1</t>
  </si>
  <si>
    <t>2.1.017</t>
  </si>
  <si>
    <t>Sprijin pentru realizarea activităților de monitorizare proiecte, management financiar, verificare achiziții pentru perioada 2014-200, cât și pentru închiderea 2007-2013</t>
  </si>
  <si>
    <t>2.1.036</t>
  </si>
  <si>
    <t>Sprijin acordat ADR SV Oltenia (Organism Intermediar POS CCE) în perioada 2016-2018 în procesul de închidere a POS CCE 2007-2013 la nivelul regiunii SV Oltenia</t>
  </si>
  <si>
    <t>Dolj</t>
  </si>
  <si>
    <t>Craiova</t>
  </si>
  <si>
    <t>2.1.033</t>
  </si>
  <si>
    <t>2.1.014</t>
  </si>
  <si>
    <t>Sprijin financiar pentru ADR Nord-Vest în vederea îndeplinirii activităților delegate privind implementarea POSCCE în perioada 2016-2018</t>
  </si>
  <si>
    <t>Sprijin pentru eficientizarea îndeplinirii atribuțiilor OI Cercetare privind activitatea de evaluare a proiectelor primite în cadrul Axei prioritare 1 POC și pentru activitatea de verificarea administrativă</t>
  </si>
  <si>
    <t>Cluj</t>
  </si>
  <si>
    <t>Cluj Napoca</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</si>
  <si>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</si>
  <si>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</si>
  <si>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Instruire pentru structurile din cadrul sistemului de coordonare, gestionare și control al FESI în România, pe tematici prioritare pentru dezvoltarea capacității manageriale pentru sistemul de coordonare, gestionare și control al FESI</t>
  </si>
  <si>
    <t>3.1.047</t>
  </si>
  <si>
    <t>3.1.055</t>
  </si>
  <si>
    <t>3.1.028</t>
  </si>
  <si>
    <t>3.1.059</t>
  </si>
  <si>
    <t>Sprijin pentru finanțarea cheltuielilor de personal pentru personalul Curții de Conturi - Autoritatea de Audit implicat în coordonarea, gestionarea și controlul FESI</t>
  </si>
  <si>
    <t>2.1.037</t>
  </si>
  <si>
    <t>Sprijin acordat ADR Sud Muntenia / Organismul Intermediar POS CCE pentru managementul, implementarea, monitorizarea și controlul POS CCE în perioada 2016-2018</t>
  </si>
  <si>
    <t>Călărași</t>
  </si>
  <si>
    <t>2.1.032</t>
  </si>
  <si>
    <t>Alba</t>
  </si>
  <si>
    <t>Alba-Iulia</t>
  </si>
  <si>
    <t>3.1.039</t>
  </si>
  <si>
    <t>Sprijin logistic și salarial acordat în perioada 01.01.2016-31.12.2018 pentru ADR Centru în calitate de OI POS CCE în procesul de închidere a POS CCE 2007-2013</t>
  </si>
  <si>
    <t>Sesiuni de instruire pentru personalul OI Cercetare</t>
  </si>
  <si>
    <t>2.1.026</t>
  </si>
  <si>
    <t xml:space="preserve">Sprijinirea  ADR SE in calitate de OI POS CCE, in perioada 2016-2018, pentru monitorizarea proiectelor finantate in cadrul POSCCE 2007-2013 </t>
  </si>
  <si>
    <t>Braila</t>
  </si>
  <si>
    <t xml:space="preserve">Valoare eligibilă publică </t>
  </si>
  <si>
    <t>1.2.056</t>
  </si>
  <si>
    <t>Sprijin pentru realizarea evenimentelor din Planul de Comunicare pentru IS 2014-2020</t>
  </si>
  <si>
    <t>3.1.054</t>
  </si>
  <si>
    <t>Formare continuă a personalului MDRAPFE în vederea gestionării eficiente a FESI</t>
  </si>
  <si>
    <t>3.1.018</t>
  </si>
  <si>
    <t>Dezvoltarea continuă a competențelor personalului din cadrul OIPSI</t>
  </si>
  <si>
    <t>1.1.043</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</si>
  <si>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</si>
  <si>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2.1.044</t>
  </si>
  <si>
    <t>Asigurarea de servicii de asistență tehnică din partea experților BEI pentru gestionarea POIM 2014 - 2020 la nivelul AM POIM și a OI Transport și pentru închiderea POS Mediu și POS Transport 2007-2013 la nivelul AM POS Transport și AM POS Mediu</t>
  </si>
  <si>
    <t>Cheltuieli neeligibile (LEI)</t>
  </si>
  <si>
    <t>Total valoare proiect (LEI)</t>
  </si>
  <si>
    <t>Județ</t>
  </si>
  <si>
    <t>2.1.049</t>
  </si>
  <si>
    <t>Timiș</t>
  </si>
  <si>
    <t>Timișoara</t>
  </si>
  <si>
    <t>Sprijin acordat Organismului Intermediar din cadrul ADR Vest în perioada 01.01.2016-31.12.2018 pentru managementul, implementarea, monitorizarea și controlul POS CCE în Regiunea Vest, conform Acordului de delegare semnat cu AM POS CCE</t>
  </si>
  <si>
    <t>Denumire beneficiar</t>
  </si>
  <si>
    <t>Plăți către beneficiari (lei)</t>
  </si>
  <si>
    <t>Rezumat proiect</t>
  </si>
  <si>
    <t>Data de începere a proiectului</t>
  </si>
  <si>
    <t>Data de finalizare a proiectului</t>
  </si>
  <si>
    <t>Rata de cofinanțare UE</t>
  </si>
  <si>
    <t>Categorie de intervenție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</si>
  <si>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</si>
  <si>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</si>
  <si>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</si>
  <si>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</si>
  <si>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</si>
  <si>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</si>
  <si>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</si>
  <si>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85% (RMPD) 
80% (RMD)</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</si>
  <si>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</si>
  <si>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</si>
  <si>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Obiectivul  proiectului  constă  în  asigurarea  expertizei  în  domeniul  evaluării  proiectelor depuse în perioada 2015 -2018 -Axa prioritară2 POC 2014 -2020 (TIC).</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</si>
  <si>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</si>
  <si>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</si>
  <si>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Obiectivul proiectului este de a asigura condiţiile logistice necesare OIPSI pentru implementarea Axei Prioritare 2 aferentă POC pentru închiderea POS CCE, precum şi o utilizare eficientă atât a FEDR cât şi a resurselor naţionale.</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</si>
  <si>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</si>
  <si>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</si>
  <si>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</si>
  <si>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</si>
  <si>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Obiectivul proiectului îl constituie sprijinirea MFE pentru derularea activităților specifice, prin asigurarea cheltuielilor aferente relocărilor pe parcursul anului 2016 și închirierierea unui spațiu de arhivă pentru perioada aprilie-decembrie 2016.</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</si>
  <si>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</si>
  <si>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</si>
  <si>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</si>
  <si>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</si>
  <si>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</si>
  <si>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</si>
  <si>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</si>
  <si>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</si>
  <si>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</si>
  <si>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</si>
  <si>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Obiectivul general al proiectului constă în asigurarea unui management și al unui control eficient al intervențiilor finanțate din Fondurile Structurale prin sprijinul acordat ADR SE, în calitate de OI POSCCE, în perioada 2016-2018.</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</si>
  <si>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</si>
  <si>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</si>
  <si>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</si>
  <si>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</si>
  <si>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</si>
  <si>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</si>
  <si>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</si>
  <si>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</si>
  <si>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</si>
  <si>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</si>
  <si>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</si>
  <si>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</si>
  <si>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</si>
  <si>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Sprjiin pentru MFE/MDRAPFE în coordonarea FESI și gestionarea POC, POIM și POAT 2014-2020 prin asigurarea cheltuielilor cu deplasările</t>
  </si>
  <si>
    <t>Sprijin pentru finanțarea cheltuielilor de personal pentru personalul OI Transport implicat în managementul POIM în perioada 2016-2017</t>
  </si>
  <si>
    <t>3.1.051</t>
  </si>
  <si>
    <t>2.1.034</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</si>
  <si>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</si>
  <si>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</si>
  <si>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</si>
  <si>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</si>
  <si>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</si>
  <si>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2.1.035</t>
  </si>
  <si>
    <t>Implementarea Planului de Evaluare a pentru POIM 2014-2020</t>
  </si>
  <si>
    <t>Campanii de Comunicare pentru promovarea fondurilor ESI 2014-2020</t>
  </si>
  <si>
    <t>1.2.057</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</si>
  <si>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</si>
  <si>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</si>
  <si>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1.2.060</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</si>
  <si>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</si>
  <si>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</si>
  <si>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Sprijin pentru MDRAPFE/MFE, inclusiv AM POAT, AM POC, AM/OIR POIM, prin asigurarea suportului logistic necesar desfășurării activității zilnice (I)</t>
  </si>
  <si>
    <t>2.1.052</t>
  </si>
  <si>
    <t>Continuarea sprijinului pentru finanțarea cheltuielilor de personal pentru personalul Curții de Conturi - Autoritatea de Audit implicat în coordonarea, gestionarea și controlul FESI</t>
  </si>
  <si>
    <t>3.1.074</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</si>
  <si>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</si>
  <si>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</si>
  <si>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2.1.048</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</si>
  <si>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</si>
  <si>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</si>
  <si>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2.1.063</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</si>
  <si>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</si>
  <si>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3.1.068</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</si>
  <si>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</si>
  <si>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</si>
  <si>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Ministerul Comunicațiilor și Societății Informaționale</t>
  </si>
  <si>
    <t>Ministerul Dezvoltării Regionale, Administrației Publice și Fondurilor Europene prin Serviciul Comunicare Instrumente Structurale și Helpdesk</t>
  </si>
  <si>
    <t>Ministerul Afacerilor Interne</t>
  </si>
  <si>
    <t>Asociația pentru Dezvoltare Intercomunitară – Instrumentul Teritorial Integrat Delta Dunării</t>
  </si>
  <si>
    <t>Ministerul Comunicațiilor și Societății Informaționale prin Organismul Intermediar pentru Promovarea Societății Informaționale</t>
  </si>
  <si>
    <t>Ministerul Finanțelor Publice prin Autoritatea de Certificare și Plată</t>
  </si>
  <si>
    <t>Agenția pentru Dezvoltare Regională Nord-Est</t>
  </si>
  <si>
    <t>Agenția pentru Dezvoltare Regională Sud-Vest Oltenia</t>
  </si>
  <si>
    <t>Agenția pentru Dezvoltare Regională Nord-Vest</t>
  </si>
  <si>
    <t>Ministerul Cercetării și Inovării prin Organismul Intermediar pentru Cercetare</t>
  </si>
  <si>
    <t>Agenția pentru Dezvoltare Regională Sud Muntenia</t>
  </si>
  <si>
    <t>Agenția pentru Dezvoltare Regională Centru</t>
  </si>
  <si>
    <t>Agenția pentru Dezvoltare Regională Sud Est</t>
  </si>
  <si>
    <t>Agenția pentru Dezvoltare Regională Vest</t>
  </si>
  <si>
    <t>Ministerul Energiei prin Organismul Intermediar pentru Energie</t>
  </si>
  <si>
    <t>Ministerul Mediului</t>
  </si>
  <si>
    <t>Ministerul Finanțelor Publice</t>
  </si>
  <si>
    <t xml:space="preserve"> Serviciul de Telecomunicații Speciale</t>
  </si>
  <si>
    <t>Ministerul Transporturilor</t>
  </si>
  <si>
    <t>Ministerul Fondurilor Europene prin Autoritatea de Management pentru Programul Operațional Infrastructură Mare</t>
  </si>
  <si>
    <t>Ministerul Fondurilor Europene prin Autoritatea de Management pentru Programul Operațional Sectorial Transport</t>
  </si>
  <si>
    <t>Ministerul Fondurilor Europene</t>
  </si>
  <si>
    <t>Ministerul Fondurilor Europene prin Serviciul Comunicare Instrumente Structurale</t>
  </si>
  <si>
    <t xml:space="preserve">Ministerul Fondurilor Europene prin Serviciul Comunicare Instrumente Structurale </t>
  </si>
  <si>
    <t>3.1.072</t>
  </si>
  <si>
    <t>3.1.075</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</si>
  <si>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</si>
  <si>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</si>
  <si>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</si>
  <si>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</si>
  <si>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 Prin Decizia C(2018)2095/29.03.2018 a fost aprobată de către CE modificarea POAT, prin care a fost suplimentată alocarea POAT și au fost comasate acțiunile 1.1.1 și 1.1.2 într-o singură acțiune 1.1.1, fiind modificată această informație pentru proiectele cod 1.1.002, 1.1.025 și 1.1.043 care erau finanțate din Acțiunea 1.1.2.</t>
  </si>
  <si>
    <t>Acțiune*</t>
  </si>
  <si>
    <t>2.1.069</t>
  </si>
  <si>
    <t>Ministerul Fondurilor Europene prin Direcția Coordonare Sistem și Monitorizare</t>
  </si>
  <si>
    <t>Ministerul Fondurilor Europene prin Serviciul Evaluare Programe și Politici de Coeziune Socială/Biroul Evaluare Programe</t>
  </si>
  <si>
    <t>Ministerul Fondurilor Europene prin Direcția Generală Managementul Resurselor Umane</t>
  </si>
  <si>
    <t>3.1.078</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</si>
  <si>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</si>
  <si>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Act adițional nr.</t>
  </si>
  <si>
    <t>2.1.061</t>
  </si>
  <si>
    <t>Asigurarea condițiilor logistice și a cheltuielilor de deplasare necesare OI pentru Transport pentru gestionarea POIM</t>
  </si>
  <si>
    <t>Ministerul Transporturilor - Direcția Generală OI pentru Transport</t>
  </si>
  <si>
    <t>Obiectivul general al proiectului vizează asigurarea condițiilor necesare  pentru coordonarea și controlul obiectivelor de investiții aferente sectorului transport finanțat prin POIM 2014-2020.
Obiectivele specifice vizează:
- sprijin pentru derularea activităților OI pentru Transport prin asigurarea suportului logistic (autoturisme, imprimante A3, consumabile aferente și consumabile de birou);
- sprijin pentru derularea activităților OI pentru Transport prin asigurarea cheltuielilor de deplasare.</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</si>
  <si>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</si>
  <si>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</si>
  <si>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3.1.062</t>
  </si>
  <si>
    <t>Obiectivul specific al proiectului vizează pregătirea și perfecționarea continuă a personalului DG OI pentru Transport implicat în gestionarea POIM, în vederea dobândirii unor cunoștințe aprofundate pentru îndeplinirea atribuțiilor care decurg din Acordul privind delegarea funcțiilor aferente gestionării Axelor prioritare de transport din POIM.</t>
  </si>
  <si>
    <t>Sprijin pentru efectuarea vizitelor de monitorizare post-implementare a proiectelor finantate din Axa Prioritara 4 a POSCCE II</t>
  </si>
  <si>
    <t>1.1.079</t>
  </si>
  <si>
    <t>2.1.046</t>
  </si>
  <si>
    <t>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</si>
  <si>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</si>
  <si>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</si>
  <si>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Sprijin logistic pentru activitatea OI Cercetare</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</si>
  <si>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</si>
  <si>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Cod MySMIS2014</t>
  </si>
  <si>
    <t>finalizat</t>
  </si>
  <si>
    <t>TOTAL proiecte finalizate</t>
  </si>
  <si>
    <t>TOTAL proiecte contractate**</t>
  </si>
  <si>
    <t>3.1.071</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</si>
  <si>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</si>
  <si>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</si>
  <si>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Sprijinirea sistemului de remunerare a personalului din cadrul MFE cu atribuții în coordonarea FESI și gestionarea POAT, POIM și POC, din cadrul MFE, in perioada aprilie 2018 - noiembrie 2020</t>
  </si>
  <si>
    <t>Sprijinirea sistemului de remunerare a personalului din cadrul SRI cu atribuții în realizarea activităților necesare operaționalizării modulelor aferente sistemului SMIS2014+/MySMIS2014, inclusiv asigurarea mentenanței acestora</t>
  </si>
  <si>
    <t>Sprijin pentru evaluarea proiectelor depuse in cadrul Axei Prioritare 2 POC – Acţiunile 2.1.1 și 2.2.1</t>
  </si>
  <si>
    <t>Obiectivul  general al proiectului este asigurarea cu expertiză în domeniul evaluării pentru proiectele depuse în cadrul Axei prioritare 2 POC - Acțiunile 2.1.1 și 2.2.1, în perioada 2018-2019.
Obiectivul specific vizează îmbunătățirea calității procesului de evaluare tehnico-economică a cererilor de finanțare depuse în cadrul Axei 2 POC - acțiunile 2.1.1 și 2.2.1, în perioada 2018-2019, prin asigurarea unei evaluări calificate și obiective a proiectelor.</t>
  </si>
  <si>
    <t>TOTAL proiecte în implementare (reg. DF)</t>
  </si>
  <si>
    <t>1.1.082</t>
  </si>
  <si>
    <t>Organizarea de evenimente de lucru privind implementarea POIM</t>
  </si>
  <si>
    <t>Obiectivul general al proiectului vizează întărirea capacității beneficiarilor POIM în procesul de pregătire, implementare și management al portofoliului de proiecte.</t>
  </si>
  <si>
    <t>3.1.076</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</si>
  <si>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</si>
  <si>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</si>
  <si>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</si>
  <si>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3.1.080</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</si>
  <si>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</si>
  <si>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 xml:space="preserve"> Sprijin pentru finanțarea parțială a cheltuielilor de personal pentru personalul Serviciului de Telecomunicatii Speciale</t>
  </si>
  <si>
    <t>2.2.1</t>
  </si>
  <si>
    <t>2.2.070</t>
  </si>
  <si>
    <t>2.1.087</t>
  </si>
  <si>
    <t>2.2.086</t>
  </si>
  <si>
    <t>Sprijin privind dezvoltarea/optimizarea unor module specifice sistemului informatic integrat SMIS2014+/MySMIS2014</t>
  </si>
  <si>
    <t>Asigurarea serviciilor de comunicatii
necesare utilizarii aplicatiilor informatice
din gestiunea MFE</t>
  </si>
  <si>
    <t>Sprijin pentru DGPEC în gestionarea POC
2014-2020 si închiderea POSCCE 2007-2013</t>
  </si>
  <si>
    <t>Obiectivul general al proiectului il reprezinta dezvoltarea si mentinerea unui sistem informatic functional si eficient pentru FSC.
Obiectivele specifice ale proiectului sunt: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documentației codului sursă, realizarea arhitecturii bazei de date, realizare/actualizare de manuale ale sistemului etc.).</t>
  </si>
  <si>
    <t>Obiectivul general al proiectului il reprezinta asigurarea accesului permanent în sistem al tuturor utilizatorilor aplicatiilor 2014 (MySMIS2014, SMIS2014+, SMIS-CSNR2, Art4SMIS2014 etc.).
Obiectivul specific al proiectului este asigurarea serviciilor de comunicatii necesare accesarii aplicatiilor 2014 de catre institutiile implicate in gestionarea FESI pentru perioada de programare 2014-2020.</t>
  </si>
  <si>
    <t>Obiectivul general al proiectului il reprezinta asigurarea sprijinului de specialitate necesar eficientizarii gestionarii proiectelor finantate în cadrul POC si închiderii POSCCE, contribuind la implementarea si absorbtia eficace, eficienta si transparenta a fondurilor alocate.
Obiectivele specifice ale proiectului sunt:
1. Asigurarea expertizei necesare în vederea evaluarii proiectelor aferente Axei 1 POC, sprijinirii AM în implementarea POC 2014-
2020 si pregatirea perioadei post 2020.
2. Elaborarea Raportului Final de Implementare a POSCCE 2007-2013.</t>
  </si>
  <si>
    <t>Ministerul Transporturilor - OI pentru Transport</t>
  </si>
  <si>
    <t>117136</t>
  </si>
  <si>
    <t>119291</t>
  </si>
  <si>
    <t>119467</t>
  </si>
  <si>
    <t>119480</t>
  </si>
  <si>
    <t>118587</t>
  </si>
  <si>
    <t>117343</t>
  </si>
  <si>
    <t>117723</t>
  </si>
  <si>
    <t>116821</t>
  </si>
  <si>
    <t>119352</t>
  </si>
  <si>
    <t>117924</t>
  </si>
  <si>
    <t>117961</t>
  </si>
  <si>
    <t>119281</t>
  </si>
  <si>
    <t>117251</t>
  </si>
  <si>
    <t>118018</t>
  </si>
  <si>
    <t>119466</t>
  </si>
  <si>
    <t>116829</t>
  </si>
  <si>
    <t>117322</t>
  </si>
  <si>
    <t>117299</t>
  </si>
  <si>
    <t>116370</t>
  </si>
  <si>
    <t>119998</t>
  </si>
  <si>
    <t>118695</t>
  </si>
  <si>
    <t>119136</t>
  </si>
  <si>
    <t>118338</t>
  </si>
  <si>
    <t>118951</t>
  </si>
  <si>
    <t>116345</t>
  </si>
  <si>
    <t>117749</t>
  </si>
  <si>
    <t>119558</t>
  </si>
  <si>
    <t>117516</t>
  </si>
  <si>
    <t>119470</t>
  </si>
  <si>
    <t>118647</t>
  </si>
  <si>
    <t>118641</t>
  </si>
  <si>
    <t>118855</t>
  </si>
  <si>
    <t>119913</t>
  </si>
  <si>
    <t>119488</t>
  </si>
  <si>
    <t>118800</t>
  </si>
  <si>
    <t>120084</t>
  </si>
  <si>
    <t>126444</t>
  </si>
  <si>
    <t>126748</t>
  </si>
  <si>
    <t>116755</t>
  </si>
  <si>
    <t>118449</t>
  </si>
  <si>
    <t>119989</t>
  </si>
  <si>
    <t>117737</t>
  </si>
  <si>
    <t>120088</t>
  </si>
  <si>
    <t>120018</t>
  </si>
  <si>
    <t>124409</t>
  </si>
  <si>
    <t>124355</t>
  </si>
  <si>
    <t>117818</t>
  </si>
  <si>
    <t>119621</t>
  </si>
  <si>
    <t>119310</t>
  </si>
  <si>
    <t>118455</t>
  </si>
  <si>
    <t>119507</t>
  </si>
  <si>
    <t>119453</t>
  </si>
  <si>
    <t>118997</t>
  </si>
  <si>
    <t>119301</t>
  </si>
  <si>
    <t>119813</t>
  </si>
  <si>
    <t>119743</t>
  </si>
  <si>
    <t>119979</t>
  </si>
  <si>
    <t>119819</t>
  </si>
  <si>
    <t>123044</t>
  </si>
  <si>
    <t>119449</t>
  </si>
  <si>
    <t>120044</t>
  </si>
  <si>
    <t>124208</t>
  </si>
  <si>
    <t>119695</t>
  </si>
  <si>
    <t>1.1.085</t>
  </si>
  <si>
    <t>126403</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</si>
  <si>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</si>
  <si>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 xml:space="preserve">Obiectivul general al proiectului vizează întărirea capacității beneficiarilor din sectorul de apă și apă uzată în procesul de management strategic al portofoliului de proiecte POIM </t>
  </si>
  <si>
    <t>3.1.084</t>
  </si>
  <si>
    <t>125713</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</si>
  <si>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</si>
  <si>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Dezvoltarea unei politici de management al resurselor umane care să asigure motivarea, calificarea și retenția personalului SRI cu atribuții în coordonarea, gestionarea și controlul FESI.
Sprijinirea sistemului de remunerare a personalului structurii SRI cu responsabilități de dezvoltare și mentenanță a sistemului informatic unitar SMIS2014+ și a aplicației conexe MySMIS2014, precum și de administrare a produselor tehnologice aferente acestora.</t>
  </si>
  <si>
    <t>reziliat</t>
  </si>
  <si>
    <t>1.1.081</t>
  </si>
  <si>
    <t>124560</t>
  </si>
  <si>
    <t>Asistență tehnică pentru susținerea acțiunilor ce contribuie la realizarea obiectivelor strategice din cadrul Strategiei Integrate de Dezvoltare Durabilă a Deltei Dunării (SIDD DD)</t>
  </si>
  <si>
    <t>126822</t>
  </si>
  <si>
    <t>127966</t>
  </si>
  <si>
    <t>2.1.090</t>
  </si>
  <si>
    <t>2.1.103</t>
  </si>
  <si>
    <t>Sprijin logistic şi salarial acordat ADR SV Oltenia în calitate de OI POS CCE în procesul de închidere a
POS CCE 2007-2013</t>
  </si>
  <si>
    <t>Reuniunea partenerilor antifraudă din Statele Membre</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</si>
  <si>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</si>
  <si>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</si>
  <si>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Obiectivul general al proiectului vizează întărirea capacității DLAF în domeniul protecției intereselor financiare ale UE în România.</t>
  </si>
  <si>
    <t>Obiectivul general al proiectului vizează susținerea acțiunilor care contribuie la realizarea obiectivelor pe sectoare prioritare ale SIDD DD, în vederea dezvoltării durabile a teritoriului ITI DD.</t>
  </si>
  <si>
    <t>RO</t>
  </si>
  <si>
    <t>128031</t>
  </si>
  <si>
    <t>Sprijin logistic si salarial pentru ADR Nord-
Est în calitate de OI POS CCE în procesul de
închidere a POS CCE 2007-2013 (II)</t>
  </si>
  <si>
    <t>Agenția pentru Dezvoltare Regională a Regiunii de Dezvoltare Nord Est</t>
  </si>
  <si>
    <t>3.1.073</t>
  </si>
  <si>
    <t>119810</t>
  </si>
  <si>
    <t>Continuarea sprijinului pentru finanțarea cheltuielilor de personal pentru personalul Organismului Intermediar pentru Cercetare, implicat în gestionarea FESI (II)</t>
  </si>
  <si>
    <t>2.1.095</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</si>
  <si>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</si>
  <si>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</si>
  <si>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</si>
  <si>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2.1.083</t>
  </si>
  <si>
    <t>2.1.067</t>
  </si>
  <si>
    <t>2.1.101</t>
  </si>
  <si>
    <t>3.1.104</t>
  </si>
  <si>
    <t>Formarea continuă a personalului Autorității de Certificare și Plată pentru îmbunătățirea performanțelor la locul de muncă, în vederea gestionării eficiente a Fondurilor Europene Structurale și de Investiții</t>
  </si>
  <si>
    <t>Sprijin logistic și salarial pentru ADR CENTRU în calitate de OI POS CCE în procesul de închidere a POS CCE 2007 - 2013 (II)</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</si>
  <si>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</si>
  <si>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</si>
  <si>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</si>
  <si>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Agenția pentru Dezvoltare Regională a Regiunii de Dezvoltare Centru</t>
  </si>
  <si>
    <t>Agenția pentru Dezvoltare Regională a Regiunii de Dezvoltare Nord-Vest</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</si>
  <si>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</si>
  <si>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</si>
  <si>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</si>
  <si>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Obiectivul general al proiectului vizează asigurarea sprijinului necesar OI Cercetare în închiderea Axei prioritare 2 din POS CCE și gestionarea Axei prioritare 1 a POC.</t>
  </si>
  <si>
    <t>Obiectivul general al proiectului constă în continuarea dezvoltării capacității administrative a ACP din cadrul MFP și îmbunătățirea calității activității la locul de muncă a personalului ACP implicat în gestionarea financiară a FESI.</t>
  </si>
  <si>
    <t>1.1.094</t>
  </si>
  <si>
    <t>128089</t>
  </si>
  <si>
    <t>Sprijin pentru OI Cercetare in derularea
proiectelor finantate din POAT 2014-2020</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</si>
  <si>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</si>
  <si>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2.1.091</t>
  </si>
  <si>
    <t>Agenția pentru Dezvoltare Regională a Regiunii de Dezvoltare Vest</t>
  </si>
  <si>
    <t>Sprijin logistic si salarial pentru ADR VEST in calitate de OI POS CCE in procesul de inchidere a POS CCE 2007-2013</t>
  </si>
  <si>
    <t>Obiectivul general al proiectului este acordarea de sprijin pentru realizarea gestionării și implementării transparente și eficiente a IS în procesul de închidere a POS CCE.</t>
  </si>
  <si>
    <t>2.1.066</t>
  </si>
  <si>
    <t>2.1.093</t>
  </si>
  <si>
    <t>2.1.092</t>
  </si>
  <si>
    <t>119877</t>
  </si>
  <si>
    <t>128087</t>
  </si>
  <si>
    <t>128088</t>
  </si>
  <si>
    <t>Sprijin pentru MFE si MDRAPFE, inclusiv AM POAT, AM POC, AM/OIR POIM, prin asigurarea
cheltuielilor cu chiria si a cheltuielilor conexe</t>
  </si>
  <si>
    <t>Sprijin pentru cresterea capacitatii
administrative a Organismului Intermediar
pentru Cercetare</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</si>
  <si>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</si>
  <si>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</si>
  <si>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instituționale a OI Cercetare, prin sprijinirea funcționării sale, în vederea îndeplinirii corespunzătoare a atribuțiilor delegate ale OI Cercetare.</t>
  </si>
  <si>
    <t>** Totalul este compus din valoarea la zi a proiectelor aflate în implementare și a celor finalizate.</t>
  </si>
  <si>
    <t>Contribuție națională 
(BS privați)</t>
  </si>
  <si>
    <t>2.1.111</t>
  </si>
  <si>
    <t>Sprijin logistic pentru OI Cercetare (II)</t>
  </si>
  <si>
    <t>126789</t>
  </si>
  <si>
    <t>Sprijin logistic și salarial pentru ADR SE, în calitate de OI POS CCE, în procesul de închidere a POS CCE 2007-2013 (II)</t>
  </si>
  <si>
    <t>Obiectivul general al proiectului constă în acordarea de sprijin pentru gestionarea și implementarea transparentă și eificientă a IS în procesul de închidere a POS CCE 2007-2013.</t>
  </si>
  <si>
    <t>1.1.110</t>
  </si>
  <si>
    <t>126095</t>
  </si>
  <si>
    <t>Întărirea capacității Ministerului Sănătății de a pregăti și implementa proiectele Spitalelor Clinice Regionale de Urgență: Craiova, Iași, Cluj</t>
  </si>
  <si>
    <t>Ministerul Sănătății</t>
  </si>
  <si>
    <t>Obiectivul general al proiectului este întărirea capacității MS, în calitate de beneficiar de proiecte finanțate din FESI, de a pregăti și implementa proiectele Spitalelor regionale de urgență: Craiova, Iași și Cluj.</t>
  </si>
  <si>
    <t>2.1.099</t>
  </si>
  <si>
    <t>2.1.109</t>
  </si>
  <si>
    <t>1.2.097</t>
  </si>
  <si>
    <t>1.2.077</t>
  </si>
  <si>
    <t>2.2.089</t>
  </si>
  <si>
    <t>2.2.088</t>
  </si>
  <si>
    <t>2.1.065</t>
  </si>
  <si>
    <t>2.1.102</t>
  </si>
  <si>
    <t>3.1.107</t>
  </si>
  <si>
    <t>3.1.108</t>
  </si>
  <si>
    <t>120207</t>
  </si>
  <si>
    <t>Fondurile europene pe înțelesul tuturor</t>
  </si>
  <si>
    <t>128240</t>
  </si>
  <si>
    <t>Sprijin logistic și salarial pentru ADR Sud Muntenia, în calitate de OI POS CCE, în procesul de închidere a POS CCE 2007 - 2013 (II)</t>
  </si>
  <si>
    <t>Implementarea Planului de Evaluare a Acordului de Parteneriat – faza 2</t>
  </si>
  <si>
    <t>126065</t>
  </si>
  <si>
    <t>Continuarea sprijinului pentru MFE prin asigurarea cheltuielilor cu chiria si a cheltuielilor conexe</t>
  </si>
  <si>
    <t>120046</t>
  </si>
  <si>
    <t>Sprijin pentru Ministerul Fondurilor Europene, inclusiv AM POAT, AM POC, AM/OIR POIM, prin asigurarea  cheltuielilor cu relocarea și a spațiului de arhivă (II)</t>
  </si>
  <si>
    <t>126427</t>
  </si>
  <si>
    <t>Suplimentarea echipamentelor de stocare de la nivelul infrastructurii nodului Central SMIS, necesare deservirii sistemelor informatice susținute (MySMIS2014/SMIS2014+/etc.)</t>
  </si>
  <si>
    <t>126425</t>
  </si>
  <si>
    <t>Evaluarea inițială a mecanismelor Direcției Coordonare SMIS și IT în vederea realizării premiselor dezvoltării și implementării Sistemului de Management al Securității Informației prin intermediul alinierii la standardele ISO 27001, ISO 27002, precum și la cadrul de referință COBIT</t>
  </si>
  <si>
    <t>128212</t>
  </si>
  <si>
    <t>Instruire în domeniul prelucrării datelor cu caracter personal pentru structurile din cadrul sistemului de coordonare, gestionare și control al FESI în România</t>
  </si>
  <si>
    <t>Sprijin pentru Autoritatea de Audit pentru derularea de activități de formare</t>
  </si>
  <si>
    <t>128296</t>
  </si>
  <si>
    <t>Ministerul Fondurilor Europene - AM POIM</t>
  </si>
  <si>
    <t>Ministerul Fondurilor Europene prin Serviciul de Comunicare Instrumente Structurale</t>
  </si>
  <si>
    <t>Ministerul Fondurilor Europene prin Direcția Generală Programare și Coordonare Sistem</t>
  </si>
  <si>
    <t>Valori europene în România la 100 ani de la Marea Unire</t>
  </si>
  <si>
    <t>Ministerul Fondurilor Europene - Direcția Coordonare SMIS și IT</t>
  </si>
  <si>
    <t>Ministerul Fondurilor Europene prin AM POC</t>
  </si>
  <si>
    <t>Organismul Intermediar pentru Cercetare</t>
  </si>
  <si>
    <t>DEPARTAMENTUL PENTRU LUPTA ANTIFRAUDĂ</t>
  </si>
  <si>
    <t>Ministerul Cercetării și Inovării - Organismul Intermediar pentru Cercetare</t>
  </si>
  <si>
    <t>Agenția pentru Dezvoltare Regională a Regiunii Sud-Est</t>
  </si>
  <si>
    <t>Agenția pentru Dezvoltare Regională a Regiunii Sud Muntenia</t>
  </si>
  <si>
    <t>Ministerul Fondurilor Europene prin Direcția Coordonare SMIS și IT</t>
  </si>
  <si>
    <t>Ministerul Dezvoltării Regionale și Administrației Publice</t>
  </si>
  <si>
    <t>Serviciul de Telecomunicații Speciale</t>
  </si>
  <si>
    <t>Serviciul Român de Informații prin Institutul pentru tehnologii avansate</t>
  </si>
  <si>
    <t>Autoritatea de Certificare și Plată</t>
  </si>
  <si>
    <t>Autoritatea de Audit</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</si>
  <si>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</si>
  <si>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</si>
  <si>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 xml:space="preserve">Obiectivul general al proiectului este de a facilita un management informat al Acordului de Parteneriat 2014-2020 şi adoptarea deciziilor pe bază de dovezi.
</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</si>
  <si>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</si>
  <si>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</si>
  <si>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</si>
  <si>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</si>
  <si>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</si>
  <si>
    <t>Obiectivul general vizează asigurarea unui nivel adecvat de eficiență și calitate la nivelul activităților de audit ce decurg din punerea în aplicare a prevederilor regulamentelor europene și a legislației naționale adecvate.</t>
  </si>
  <si>
    <t>Anexa 3</t>
  </si>
  <si>
    <t>2.1.113</t>
  </si>
  <si>
    <t>Sprijin pentru MFE în organizarea reuniunilor cu privire la Politica de coeziune în anul 2019</t>
  </si>
  <si>
    <t xml:space="preserve">
Obiectivul general al proiectului presupune îndeplinirea de catre MFE a responsabilitaþilor care îi revin în calitate de coordonator al implementarii si gestionarii
instrumentelor fondurilor europene structurale si de investiþii.
Obiectivele specifice ale proiectului:
1. Asigura sprijinul MFE în ceea ce priveste organizarea de reuniuni informale si evenimente privind pregatirea si gestionareapoliticii de coeziune.</t>
  </si>
  <si>
    <t>Sprijin pentru finanțarea cheltuielilor salariale ale personalului OI Energie implicat în închiderea POS CCE 2007-2013 - Axa prioritară nr. 4</t>
  </si>
  <si>
    <t>Ministerul Energiei - OI pentru Energie</t>
  </si>
  <si>
    <t>3.1.105</t>
  </si>
  <si>
    <t>Obiectivul general al proiectului îl reprezintă dezvoltarea unei politici îmbunătăţite a managementului resurselor umane, care să asigure stabilitatea, calificarea şi motivarea adecvată a personalului cu atribuţii în gestionarea coordonarea, gestionarea şi controlul Fondurilor europene structurale şi de investiţii (FESI).</t>
  </si>
  <si>
    <t>1.2.2</t>
  </si>
  <si>
    <t>1.2.098</t>
  </si>
  <si>
    <t>Sprijin pentru implementarea principiului parteneriatului în coordonarea și gestionarea fondurilor europene privind coeziunea</t>
  </si>
  <si>
    <t>MFE prin DGPCS</t>
  </si>
  <si>
    <t>Obiectivul general al proiectului este de a sprijini Ministerul Fondurilor Europene pentru dezvoltarea si implementarea unui cadru partenerial stabil si organizat la nivelul procesului de coordonare si gestionare a fondurilor europene privind coeziunea.</t>
  </si>
  <si>
    <t>in implementare</t>
  </si>
  <si>
    <t>2.1.064</t>
  </si>
  <si>
    <t>Ministerul Dezvoltarii Regionale, Administratiei Publice si Fondurilor Europene</t>
  </si>
  <si>
    <t>Sprijin pentru Ministerul Dezvoltării Regionale, Administrației Publice și Fondurilor Europene, inclusiv AM POC, AM/OIR POS M/DRI POIM, prin asigurarea diverselor cheltuieli cu autoturismele (II)</t>
  </si>
  <si>
    <t>Obiectivul general: Sprijinirea funcþionarii MDRAPFE/MFE, în calitate de Autoritate de Management pentru POC, POS CCE, POS T, POSM,
AM si OI pentru POIM, prin asigurarea cheltuielilor necesare utilizarii în conditii optime a autoturismelor eligibile din POAT.</t>
  </si>
  <si>
    <t>MFE</t>
  </si>
  <si>
    <t>Creşterea capacităţii MFE de a gestiona portofoliul de proiecte prin care se asigură sprijinul orizontal logistic si al achizițiilor publice necesar coordonării FESI şi gestionării POAT, POIM şi POC</t>
  </si>
  <si>
    <t>1.1.112</t>
  </si>
  <si>
    <t>MFE-SCIS</t>
  </si>
  <si>
    <t>Ce înseamnă Coeziunea UE</t>
  </si>
  <si>
    <t>1.2.100</t>
  </si>
  <si>
    <t xml:space="preserve">
Obiectivul general al  proiectului consta in sprijinirea MFE în realizarea funcţiilor de coordonare FESI şi gestionare POAT, POIM şi POC
Obiectivul specific al proiectului este reprezentat de asigurarea necesarului de personal pe activităţile de elaborare CF (proiecte orizontale şi specifice POAT), achiziţii publice, management contracte/acorduri-cadru si suport logistic pentru a asigura gestionarea portofoliului de proiecte ale MFE aferente structurilor eligibile din POAT.</t>
  </si>
  <si>
    <t>Obiectivul general al proiectului este diseminarea eficientă către publicul ţintă a informaţiilor referitoare la politica de coeziune şi a impactului acesteia asupra dezvoltării României.
Obiectivul specific al proiectului il reprezinta promovarea impactului politicii de coeziune asupra României, cu sprijinul diferitelor canale media şi al evenimentelor specifice</t>
  </si>
  <si>
    <t>115</t>
  </si>
  <si>
    <t>OMFE 804/2019</t>
  </si>
  <si>
    <t>129543</t>
  </si>
  <si>
    <t xml:space="preserve">MFE - Directia Cooperare Europeana si Internationala </t>
  </si>
  <si>
    <t xml:space="preserve">Sprijin pentru DCEI din cadrul MFE prin asigurarea de servicii de traducere autorizată si interpretariat  în vederea realizării responsabilităților ce revin Ministerului Fondurilor Europene, în calitate de instituție centrală responsabilă de politica de coeziune  </t>
  </si>
  <si>
    <t>2.1.115</t>
  </si>
  <si>
    <t>Obiectivul general al proiectului este contributia  la îndeplinirea de către Ministerul Fondurilor Europene a responsabilităţilor care îi revin în calitate de coordonator al implementării şi gestionării instrumentelor fondurilor europene structurale şi de investiţii.
Obiectivul specific al proiectului este de a asigura sprijin pentru Ministerul Fondurilor Europene prin servicii de traducere autorizată şi interpretariat, in vederea purtării unei corespondenţe, comunicări şi colaborări permanente intre MFE si instituţii europene din celelalte state membre, cu privire la gestionarea politicii de coeziune şi crearea sinergiilor şi complementarităţilor între FESI şi fondurile gestionate în mod direct de catre Comisia Europeană.</t>
  </si>
  <si>
    <t>1.1.114</t>
  </si>
  <si>
    <t>129690</t>
  </si>
  <si>
    <t>Instruire orizontală în domeniul prelucrării datelor cu caracter personal, pentru beneficiarii FESI</t>
  </si>
  <si>
    <t>ANFP</t>
  </si>
  <si>
    <t>Obiectivul general: este reprezentat de consolidarea capacitaþii beneficiarilor implicaþi în gestionarea FESI de a implementa proiecte si
gestiona fonduri europene nerambursabile.
Obiectivul specific este reprezentat de consolidarea capacitaþii beneficiarilor implicaþi în gestionarea fondurilor ESI atât prin
formarea orizontala în domeniul prelucrarii datelor cu caracter personal, cât si prin formarea specializata si certificarea în
domeniul prelucrarii datelor cu caracter personal.</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</si>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</sst>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00%"/>
  </numFmts>
  <fonts count="19" x14ac:knownFonts="1">
    <font>
      <sz val="11"/>
      <color rgb="FF000000"/>
      <name val="Calibri"/>
      <family val="2"/>
      <charset val="238"/>
    </font>
    <font>
      <sz val="11"/>
      <color theme="1"/>
      <name val="Calibri"/>
      <family val="2"/>
      <charset val="238"/>
      <scheme val="minor"/>
    </font>
    <font>
      <b/>
      <sz val="11"/>
      <color rgb="FF000000"/>
      <name val="Calibri"/>
      <family val="2"/>
      <charset val="238"/>
    </font>
    <font>
      <b/>
      <sz val="12"/>
      <name val="Calibri"/>
      <family val="2"/>
      <charset val="238"/>
    </font>
    <font>
      <b/>
      <sz val="10"/>
      <name val="Calibri"/>
      <family val="2"/>
      <charset val="238"/>
    </font>
    <font>
      <sz val="10"/>
      <name val="Calibri"/>
      <family val="2"/>
      <charset val="238"/>
    </font>
    <font>
      <b/>
      <sz val="10"/>
      <color rgb="FFFFFFFF"/>
      <name val="Calibri"/>
      <family val="2"/>
      <charset val="238"/>
    </font>
    <font>
      <b/>
      <sz val="12"/>
      <color rgb="FFFFFFFF"/>
      <name val="Calibri"/>
      <family val="2"/>
      <charset val="238"/>
    </font>
    <font>
      <sz val="11"/>
      <color rgb="FFFFFFFF"/>
      <name val="Calibri"/>
      <family val="2"/>
      <charset val="238"/>
    </font>
    <font>
      <sz val="11"/>
      <name val="Calibri"/>
      <family val="2"/>
      <charset val="238"/>
    </font>
    <font>
      <sz val="10"/>
      <name val="Calibri"/>
      <family val="2"/>
      <charset val="238"/>
      <scheme val="minor"/>
    </font>
    <font>
      <b/>
      <sz val="11"/>
      <name val="Calibri"/>
      <family val="2"/>
      <charset val="238"/>
    </font>
    <font>
      <sz val="10"/>
      <name val="Calibri"/>
      <family val="2"/>
    </font>
    <font>
      <sz val="11"/>
      <color rgb="FFFF0000"/>
      <name val="Calibri"/>
      <family val="2"/>
      <charset val="238"/>
    </font>
    <font>
      <sz val="11"/>
      <color theme="5"/>
      <name val="Calibri"/>
      <family val="2"/>
      <charset val="238"/>
    </font>
    <font>
      <sz val="11"/>
      <name val="Trebuchet MS"/>
      <family val="2"/>
      <charset val="238"/>
    </font>
    <font>
      <sz val="12"/>
      <color theme="1"/>
      <name val="Times New Roman"/>
      <family val="1"/>
      <charset val="238"/>
    </font>
    <font>
      <sz val="11"/>
      <color rgb="FF000000"/>
      <name val="Calibri"/>
      <family val="2"/>
      <charset val="238"/>
    </font>
    <font>
      <sz val="11"/>
      <color theme="1"/>
      <name val="Times New Roman"/>
      <family val="1"/>
      <charset val="238"/>
    </font>
  </fonts>
  <fills count="15">
    <fill>
      <patternFill patternType="none"/>
    </fill>
    <fill>
      <patternFill patternType="gray125"/>
    </fill>
    <fill>
      <patternFill patternType="solid">
        <fgColor rgb="FFDAE3F3"/>
        <bgColor rgb="FFDEEBF7"/>
      </patternFill>
    </fill>
    <fill>
      <patternFill patternType="solid">
        <fgColor rgb="FFDEEBF7"/>
        <bgColor rgb="FFDAE3F3"/>
      </patternFill>
    </fill>
    <fill>
      <patternFill patternType="solid">
        <fgColor theme="5" tint="0.79998168889431442"/>
        <bgColor indexed="64"/>
      </patternFill>
    </fill>
    <fill>
      <patternFill patternType="solid">
        <fgColor theme="5" tint="0.79998168889431442"/>
        <bgColor rgb="FFDAE3F3"/>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bgColor indexed="64"/>
      </patternFill>
    </fill>
    <fill>
      <patternFill patternType="solid">
        <fgColor rgb="FFFF0000"/>
        <bgColor indexed="64"/>
      </patternFill>
    </fill>
    <fill>
      <patternFill patternType="solid">
        <fgColor rgb="FFFF0000"/>
        <bgColor rgb="FFDEEBF7"/>
      </patternFill>
    </fill>
    <fill>
      <patternFill patternType="solid">
        <fgColor theme="9"/>
        <bgColor indexed="64"/>
      </patternFill>
    </fill>
    <fill>
      <patternFill patternType="solid">
        <fgColor theme="4" tint="0.79998168889431442"/>
        <bgColor indexed="64"/>
      </patternFill>
    </fill>
    <fill>
      <patternFill patternType="solid">
        <fgColor theme="4" tint="0.59999389629810485"/>
        <bgColor indexed="64"/>
      </patternFill>
    </fill>
  </fills>
  <borders count="31">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thick">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auto="1"/>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1" fillId="0" borderId="0"/>
    <xf numFmtId="9" fontId="1" fillId="0" borderId="0" applyFont="0" applyFill="0" applyBorder="0" applyAlignment="0" applyProtection="0"/>
    <xf numFmtId="9" fontId="17" fillId="0" borderId="0" applyFont="0" applyFill="0" applyBorder="0" applyAlignment="0" applyProtection="0"/>
  </cellStyleXfs>
  <cellXfs count="292">
    <xf numFmtId="0" fontId="0" fillId="0" borderId="0" xfId="0"/>
    <xf numFmtId="0" fontId="0" fillId="0" borderId="0" xfId="0" applyFont="1"/>
    <xf numFmtId="3" fontId="4"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8" fillId="0" borderId="0" xfId="0" applyFont="1"/>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Font="1"/>
    <xf numFmtId="0" fontId="5" fillId="0" borderId="4" xfId="0" applyFont="1" applyBorder="1" applyAlignment="1">
      <alignment horizontal="left" vertical="center" wrapText="1"/>
    </xf>
    <xf numFmtId="0" fontId="2" fillId="0" borderId="0" xfId="0" applyFont="1"/>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ont="1" applyFill="1"/>
    <xf numFmtId="0" fontId="0" fillId="0" borderId="0" xfId="0" applyFill="1"/>
    <xf numFmtId="49" fontId="9" fillId="0" borderId="4" xfId="0" applyNumberFormat="1" applyFont="1" applyFill="1" applyBorder="1" applyAlignment="1">
      <alignment horizontal="center" vertical="center"/>
    </xf>
    <xf numFmtId="3"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0" borderId="7" xfId="0" applyFont="1" applyBorder="1"/>
    <xf numFmtId="0" fontId="8" fillId="0" borderId="4" xfId="0" applyFont="1" applyBorder="1"/>
    <xf numFmtId="0" fontId="10" fillId="0" borderId="9" xfId="0" applyNumberFormat="1" applyFont="1" applyFill="1" applyBorder="1" applyAlignment="1">
      <alignment horizontal="left" vertical="center" wrapText="1"/>
    </xf>
    <xf numFmtId="14" fontId="5" fillId="0" borderId="4" xfId="0" applyNumberFormat="1" applyFont="1" applyBorder="1" applyAlignment="1">
      <alignment horizontal="center" vertical="center" wrapText="1"/>
    </xf>
    <xf numFmtId="0" fontId="0" fillId="0" borderId="0" xfId="0" applyFont="1" applyBorder="1"/>
    <xf numFmtId="0" fontId="10" fillId="0" borderId="4" xfId="0" applyNumberFormat="1" applyFont="1" applyFill="1" applyBorder="1" applyAlignment="1">
      <alignment horizontal="left" vertical="center" wrapText="1"/>
    </xf>
    <xf numFmtId="14" fontId="5" fillId="0" borderId="4"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0" fillId="0" borderId="0" xfId="0" applyNumberFormat="1" applyFont="1"/>
    <xf numFmtId="4" fontId="0" fillId="0" borderId="0" xfId="0" applyNumberFormat="1" applyFont="1" applyFill="1"/>
    <xf numFmtId="4" fontId="5" fillId="0" borderId="7" xfId="0" applyNumberFormat="1" applyFont="1" applyFill="1" applyBorder="1" applyAlignment="1">
      <alignment horizontal="center" vertical="center" wrapText="1"/>
    </xf>
    <xf numFmtId="4" fontId="5" fillId="0" borderId="4" xfId="0" applyNumberFormat="1" applyFont="1" applyBorder="1" applyAlignment="1">
      <alignment horizontal="center" vertical="center"/>
    </xf>
    <xf numFmtId="49" fontId="5" fillId="6"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10" fillId="6" borderId="4" xfId="0" applyNumberFormat="1" applyFont="1" applyFill="1" applyBorder="1" applyAlignment="1">
      <alignment horizontal="left" vertical="center" wrapText="1"/>
    </xf>
    <xf numFmtId="14" fontId="5" fillId="6" borderId="4" xfId="0" applyNumberFormat="1" applyFont="1" applyFill="1" applyBorder="1" applyAlignment="1">
      <alignment horizontal="center" vertical="center" wrapText="1"/>
    </xf>
    <xf numFmtId="4" fontId="5" fillId="6" borderId="4"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6" borderId="10" xfId="0"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9" fillId="7" borderId="0" xfId="0" applyFont="1" applyFill="1"/>
    <xf numFmtId="4" fontId="9" fillId="7" borderId="0" xfId="0" applyNumberFormat="1" applyFont="1" applyFill="1" applyAlignment="1">
      <alignment horizontal="center" vertical="center"/>
    </xf>
    <xf numFmtId="0" fontId="5" fillId="8" borderId="4" xfId="0" applyFont="1" applyFill="1" applyBorder="1" applyAlignment="1">
      <alignment horizontal="center" vertical="center" wrapText="1"/>
    </xf>
    <xf numFmtId="4" fontId="5" fillId="0" borderId="4" xfId="0" applyNumberFormat="1" applyFont="1" applyFill="1" applyBorder="1" applyAlignment="1">
      <alignment horizontal="center" vertical="center"/>
    </xf>
    <xf numFmtId="4" fontId="5" fillId="4" borderId="4" xfId="0" applyNumberFormat="1" applyFont="1" applyFill="1" applyBorder="1" applyAlignment="1">
      <alignment horizontal="center" vertical="center"/>
    </xf>
    <xf numFmtId="4" fontId="5" fillId="8" borderId="4" xfId="0" applyNumberFormat="1" applyFont="1" applyFill="1" applyBorder="1" applyAlignment="1">
      <alignment horizontal="center" vertical="center"/>
    </xf>
    <xf numFmtId="0" fontId="14" fillId="0" borderId="0" xfId="0" applyFont="1" applyFill="1"/>
    <xf numFmtId="0" fontId="12" fillId="6" borderId="4" xfId="0" applyFont="1" applyFill="1" applyBorder="1" applyAlignment="1">
      <alignment horizontal="center" vertical="center" wrapText="1"/>
    </xf>
    <xf numFmtId="49" fontId="9" fillId="6" borderId="4" xfId="0" applyNumberFormat="1" applyFont="1" applyFill="1" applyBorder="1" applyAlignment="1">
      <alignment horizontal="center" vertical="center"/>
    </xf>
    <xf numFmtId="0" fontId="9" fillId="6" borderId="4" xfId="0" applyFont="1" applyFill="1" applyBorder="1" applyAlignment="1">
      <alignment horizontal="center" vertical="center"/>
    </xf>
    <xf numFmtId="4" fontId="5" fillId="6" borderId="4" xfId="0" applyNumberFormat="1" applyFont="1" applyFill="1" applyBorder="1" applyAlignment="1">
      <alignment horizontal="center" vertical="center"/>
    </xf>
    <xf numFmtId="0" fontId="10" fillId="0" borderId="7"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14" fontId="5" fillId="0" borderId="14" xfId="0" applyNumberFormat="1" applyFont="1" applyFill="1" applyBorder="1" applyAlignment="1">
      <alignment horizontal="center" vertical="center" wrapText="1"/>
    </xf>
    <xf numFmtId="4" fontId="5" fillId="6" borderId="10"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49" fontId="5" fillId="9" borderId="4" xfId="0" applyNumberFormat="1" applyFont="1" applyFill="1" applyBorder="1" applyAlignment="1">
      <alignment horizontal="center" vertical="center" wrapText="1"/>
    </xf>
    <xf numFmtId="0" fontId="5" fillId="9" borderId="4" xfId="0" applyFont="1" applyFill="1" applyBorder="1" applyAlignment="1">
      <alignment horizontal="left" vertical="center" wrapText="1"/>
    </xf>
    <xf numFmtId="14" fontId="5" fillId="9" borderId="4" xfId="0" applyNumberFormat="1" applyFont="1" applyFill="1" applyBorder="1" applyAlignment="1">
      <alignment horizontal="center" vertical="center" wrapText="1"/>
    </xf>
    <xf numFmtId="4" fontId="5" fillId="9"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0" xfId="0" applyFont="1" applyFill="1" applyBorder="1" applyAlignment="1">
      <alignment horizontal="center" vertical="center" wrapText="1"/>
    </xf>
    <xf numFmtId="4" fontId="5" fillId="9" borderId="10" xfId="0" applyNumberFormat="1" applyFont="1" applyFill="1" applyBorder="1" applyAlignment="1">
      <alignment horizontal="center" vertical="center" wrapText="1"/>
    </xf>
    <xf numFmtId="0" fontId="0" fillId="9" borderId="0" xfId="0" applyFont="1" applyFill="1"/>
    <xf numFmtId="0" fontId="0" fillId="9" borderId="0" xfId="0" applyFill="1"/>
    <xf numFmtId="49" fontId="9" fillId="8" borderId="4" xfId="0" applyNumberFormat="1" applyFont="1" applyFill="1" applyBorder="1" applyAlignment="1">
      <alignment horizontal="center" vertical="center"/>
    </xf>
    <xf numFmtId="4" fontId="5" fillId="8" borderId="4" xfId="0" applyNumberFormat="1" applyFont="1" applyFill="1" applyBorder="1" applyAlignment="1">
      <alignment horizontal="center" vertical="center" wrapText="1"/>
    </xf>
    <xf numFmtId="14" fontId="5" fillId="8" borderId="4"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4" fontId="5" fillId="8" borderId="10" xfId="0" applyNumberFormat="1" applyFont="1" applyFill="1" applyBorder="1" applyAlignment="1">
      <alignment horizontal="center" vertical="center" wrapText="1"/>
    </xf>
    <xf numFmtId="0" fontId="5" fillId="2" borderId="4" xfId="0" applyFont="1" applyFill="1" applyBorder="1"/>
    <xf numFmtId="0" fontId="9" fillId="2" borderId="4" xfId="0" applyFont="1" applyFill="1" applyBorder="1" applyAlignment="1">
      <alignment horizontal="left" vertical="center"/>
    </xf>
    <xf numFmtId="0" fontId="9" fillId="2" borderId="4" xfId="0" applyFont="1" applyFill="1" applyBorder="1" applyAlignment="1">
      <alignment horizontal="center" vertical="center"/>
    </xf>
    <xf numFmtId="0" fontId="9" fillId="2" borderId="4" xfId="0" applyFont="1" applyFill="1" applyBorder="1"/>
    <xf numFmtId="4" fontId="11" fillId="2"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9" fillId="3" borderId="4" xfId="0"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5" borderId="4" xfId="0" applyNumberFormat="1" applyFont="1" applyFill="1" applyBorder="1" applyAlignment="1">
      <alignment horizontal="center" vertical="center"/>
    </xf>
    <xf numFmtId="0" fontId="11" fillId="0" borderId="4" xfId="0" applyFont="1" applyBorder="1"/>
    <xf numFmtId="0" fontId="9" fillId="2" borderId="6" xfId="0" applyFont="1" applyFill="1" applyBorder="1"/>
    <xf numFmtId="0" fontId="5" fillId="8" borderId="4" xfId="0"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4" fillId="8" borderId="4" xfId="0" applyFont="1" applyFill="1" applyBorder="1" applyAlignment="1">
      <alignment horizontal="center" vertical="center" wrapText="1"/>
    </xf>
    <xf numFmtId="0" fontId="9" fillId="8" borderId="0" xfId="0" applyFont="1" applyFill="1"/>
    <xf numFmtId="0" fontId="0" fillId="8" borderId="0" xfId="0" applyFont="1" applyFill="1"/>
    <xf numFmtId="0" fontId="0" fillId="8" borderId="0" xfId="0" applyFill="1"/>
    <xf numFmtId="4" fontId="7" fillId="0" borderId="4" xfId="0" applyNumberFormat="1" applyFont="1" applyFill="1" applyBorder="1" applyAlignment="1">
      <alignment horizontal="center" vertical="center" wrapText="1"/>
    </xf>
    <xf numFmtId="4" fontId="13" fillId="0" borderId="0" xfId="0" applyNumberFormat="1" applyFont="1" applyFill="1"/>
    <xf numFmtId="4" fontId="6" fillId="0"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4" fontId="4" fillId="9"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8" borderId="15" xfId="0" applyNumberFormat="1" applyFont="1" applyFill="1" applyBorder="1" applyAlignment="1">
      <alignment horizontal="center" vertical="center" wrapText="1"/>
    </xf>
    <xf numFmtId="0" fontId="4" fillId="8" borderId="15" xfId="0" applyFont="1" applyFill="1" applyBorder="1" applyAlignment="1">
      <alignment horizontal="center" vertical="center" wrapText="1"/>
    </xf>
    <xf numFmtId="0" fontId="5" fillId="8" borderId="9" xfId="0" applyFont="1" applyFill="1" applyBorder="1" applyAlignment="1">
      <alignment horizontal="center" vertical="center" wrapText="1"/>
    </xf>
    <xf numFmtId="4" fontId="5" fillId="8" borderId="9" xfId="0" applyNumberFormat="1" applyFont="1" applyFill="1" applyBorder="1" applyAlignment="1">
      <alignment horizontal="center" vertical="center" wrapText="1"/>
    </xf>
    <xf numFmtId="4" fontId="11" fillId="4" borderId="0" xfId="0" applyNumberFormat="1" applyFont="1" applyFill="1" applyAlignment="1">
      <alignment horizontal="center" vertical="center"/>
    </xf>
    <xf numFmtId="0" fontId="11" fillId="0" borderId="10" xfId="0" applyFont="1" applyBorder="1" applyAlignment="1">
      <alignment horizontal="center" vertical="center"/>
    </xf>
    <xf numFmtId="4" fontId="3" fillId="0" borderId="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xf>
    <xf numFmtId="0" fontId="5" fillId="0" borderId="9" xfId="0" applyFont="1" applyFill="1" applyBorder="1" applyAlignment="1">
      <alignment horizontal="center" vertical="center" wrapText="1"/>
    </xf>
    <xf numFmtId="0" fontId="10" fillId="0" borderId="14" xfId="0" applyNumberFormat="1" applyFont="1" applyFill="1" applyBorder="1" applyAlignment="1">
      <alignment horizontal="left" vertical="center" wrapText="1"/>
    </xf>
    <xf numFmtId="14" fontId="5" fillId="8" borderId="17" xfId="0" applyNumberFormat="1" applyFont="1" applyFill="1" applyBorder="1" applyAlignment="1">
      <alignment horizontal="center" vertical="center" wrapText="1"/>
    </xf>
    <xf numFmtId="0" fontId="10" fillId="8" borderId="0" xfId="0" applyNumberFormat="1"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5" fillId="8" borderId="12" xfId="0" applyNumberFormat="1" applyFont="1" applyFill="1" applyBorder="1" applyAlignment="1">
      <alignment horizontal="center" vertical="center" wrapText="1"/>
    </xf>
    <xf numFmtId="4" fontId="5" fillId="8" borderId="19"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8" borderId="17"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8" borderId="2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14" fontId="5" fillId="8" borderId="18" xfId="0" applyNumberFormat="1"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0" fontId="10" fillId="8" borderId="21" xfId="0" applyNumberFormat="1" applyFont="1" applyFill="1" applyBorder="1" applyAlignment="1">
      <alignment horizontal="left" vertical="center" wrapText="1"/>
    </xf>
    <xf numFmtId="14" fontId="5" fillId="8" borderId="20" xfId="0" applyNumberFormat="1" applyFont="1" applyFill="1" applyBorder="1" applyAlignment="1">
      <alignment horizontal="center" vertical="center" wrapText="1"/>
    </xf>
    <xf numFmtId="14" fontId="5" fillId="8" borderId="1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8" borderId="16"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4" fillId="5"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10" fillId="0" borderId="6" xfId="0" applyNumberFormat="1" applyFont="1" applyFill="1" applyBorder="1" applyAlignment="1">
      <alignment horizontal="left" vertical="center" wrapText="1"/>
    </xf>
    <xf numFmtId="14" fontId="5" fillId="8" borderId="6" xfId="0" applyNumberFormat="1" applyFont="1" applyFill="1" applyBorder="1" applyAlignment="1">
      <alignment horizontal="center" vertical="center" wrapText="1"/>
    </xf>
    <xf numFmtId="4" fontId="5" fillId="8" borderId="6" xfId="0" applyNumberFormat="1" applyFont="1" applyFill="1" applyBorder="1" applyAlignment="1">
      <alignment horizontal="center" vertical="center" wrapText="1"/>
    </xf>
    <xf numFmtId="0" fontId="10" fillId="8" borderId="14" xfId="0" applyNumberFormat="1" applyFont="1" applyFill="1" applyBorder="1" applyAlignment="1">
      <alignment horizontal="left" vertical="center" wrapText="1"/>
    </xf>
    <xf numFmtId="4" fontId="5" fillId="0" borderId="19"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5" fillId="6" borderId="4" xfId="0" applyFont="1" applyFill="1" applyBorder="1" applyAlignment="1">
      <alignment horizontal="center" vertical="center"/>
    </xf>
    <xf numFmtId="49" fontId="5" fillId="6"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8" borderId="4" xfId="0" applyNumberFormat="1" applyFont="1" applyFill="1" applyBorder="1" applyAlignment="1">
      <alignment horizontal="center" vertical="center"/>
    </xf>
    <xf numFmtId="0" fontId="3" fillId="0" borderId="0" xfId="0" applyFont="1" applyBorder="1" applyAlignment="1">
      <alignment horizontal="right" vertical="center"/>
    </xf>
    <xf numFmtId="0" fontId="5" fillId="8" borderId="2" xfId="0" applyFont="1" applyFill="1" applyBorder="1" applyAlignment="1">
      <alignment horizontal="center" vertical="center"/>
    </xf>
    <xf numFmtId="0" fontId="5" fillId="10" borderId="4" xfId="0" applyFont="1" applyFill="1" applyBorder="1" applyAlignment="1">
      <alignment horizontal="center" vertical="center"/>
    </xf>
    <xf numFmtId="0" fontId="4" fillId="11" borderId="4" xfId="0" applyFont="1" applyFill="1" applyBorder="1" applyAlignment="1">
      <alignment horizontal="center" vertical="center" wrapText="1"/>
    </xf>
    <xf numFmtId="4" fontId="5" fillId="8" borderId="0" xfId="0" applyNumberFormat="1" applyFont="1" applyFill="1" applyBorder="1" applyAlignment="1">
      <alignment horizontal="center" vertical="center" wrapText="1"/>
    </xf>
    <xf numFmtId="4" fontId="5" fillId="8" borderId="7" xfId="0" applyNumberFormat="1"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6" xfId="0" applyFont="1" applyFill="1" applyBorder="1" applyAlignment="1">
      <alignment horizontal="center" vertical="center" wrapText="1"/>
    </xf>
    <xf numFmtId="0" fontId="16" fillId="8" borderId="9" xfId="0" applyFont="1" applyFill="1" applyBorder="1" applyAlignment="1">
      <alignment horizontal="center" vertical="center" wrapText="1" shrinkToFit="1"/>
    </xf>
    <xf numFmtId="0" fontId="9" fillId="8" borderId="4" xfId="0" applyFont="1" applyFill="1" applyBorder="1" applyAlignment="1">
      <alignment horizontal="center" vertical="center"/>
    </xf>
    <xf numFmtId="4" fontId="15" fillId="8" borderId="0" xfId="0" applyNumberFormat="1" applyFont="1" applyFill="1" applyBorder="1" applyAlignment="1">
      <alignment horizontal="center" vertical="center" wrapText="1"/>
    </xf>
    <xf numFmtId="4" fontId="9" fillId="8" borderId="0" xfId="0" applyNumberFormat="1" applyFont="1" applyFill="1"/>
    <xf numFmtId="0" fontId="3" fillId="8" borderId="0" xfId="0" applyFont="1" applyFill="1" applyBorder="1" applyAlignment="1">
      <alignment vertical="center"/>
    </xf>
    <xf numFmtId="0" fontId="8" fillId="8" borderId="0" xfId="0" applyFont="1" applyFill="1"/>
    <xf numFmtId="0" fontId="11" fillId="8" borderId="0" xfId="0" applyFont="1" applyFill="1"/>
    <xf numFmtId="0" fontId="16" fillId="8" borderId="0" xfId="0" applyFont="1" applyFill="1" applyBorder="1" applyAlignment="1">
      <alignment horizontal="center" vertical="center" wrapText="1" shrinkToFit="1"/>
    </xf>
    <xf numFmtId="49" fontId="5" fillId="13" borderId="4" xfId="0" applyNumberFormat="1" applyFont="1" applyFill="1" applyBorder="1" applyAlignment="1">
      <alignment horizontal="center" vertical="center" wrapText="1"/>
    </xf>
    <xf numFmtId="0" fontId="5" fillId="13" borderId="4" xfId="0" applyFont="1" applyFill="1" applyBorder="1" applyAlignment="1">
      <alignment horizontal="left" vertical="center" wrapText="1"/>
    </xf>
    <xf numFmtId="0" fontId="5" fillId="13" borderId="4" xfId="0" applyFont="1" applyFill="1" applyBorder="1" applyAlignment="1">
      <alignment horizontal="center" vertical="center" wrapText="1"/>
    </xf>
    <xf numFmtId="0" fontId="10" fillId="13" borderId="4" xfId="0" applyNumberFormat="1" applyFont="1" applyFill="1" applyBorder="1" applyAlignment="1">
      <alignment horizontal="left" vertical="center" wrapText="1"/>
    </xf>
    <xf numFmtId="14" fontId="5" fillId="13" borderId="4" xfId="0" applyNumberFormat="1" applyFont="1" applyFill="1" applyBorder="1" applyAlignment="1">
      <alignment horizontal="center" vertical="center" wrapText="1"/>
    </xf>
    <xf numFmtId="4" fontId="5" fillId="13" borderId="4" xfId="0" applyNumberFormat="1" applyFont="1" applyFill="1" applyBorder="1" applyAlignment="1">
      <alignment horizontal="center" vertical="center" wrapText="1"/>
    </xf>
    <xf numFmtId="4" fontId="4" fillId="13" borderId="4" xfId="0" applyNumberFormat="1" applyFont="1" applyFill="1" applyBorder="1" applyAlignment="1">
      <alignment horizontal="center" vertical="center" wrapText="1"/>
    </xf>
    <xf numFmtId="0" fontId="4" fillId="13"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4" xfId="0" applyFont="1" applyFill="1" applyBorder="1" applyAlignment="1">
      <alignment horizontal="center" vertical="center"/>
    </xf>
    <xf numFmtId="0" fontId="0" fillId="13" borderId="0" xfId="0" applyFont="1" applyFill="1"/>
    <xf numFmtId="0" fontId="0" fillId="13" borderId="0" xfId="0" applyFill="1"/>
    <xf numFmtId="4" fontId="11" fillId="12" borderId="4" xfId="0" applyNumberFormat="1" applyFont="1" applyFill="1" applyBorder="1" applyAlignment="1">
      <alignment horizontal="center" vertical="center"/>
    </xf>
    <xf numFmtId="0" fontId="5" fillId="8" borderId="2" xfId="0" applyFont="1" applyFill="1" applyBorder="1" applyAlignment="1">
      <alignment horizontal="center" vertical="center"/>
    </xf>
    <xf numFmtId="0" fontId="5" fillId="8" borderId="10" xfId="0" applyFont="1" applyFill="1" applyBorder="1" applyAlignment="1">
      <alignment horizontal="left" vertical="center" wrapText="1"/>
    </xf>
    <xf numFmtId="0" fontId="10" fillId="8" borderId="6" xfId="0" applyNumberFormat="1" applyFont="1" applyFill="1" applyBorder="1" applyAlignment="1">
      <alignment horizontal="left" vertical="center" wrapText="1"/>
    </xf>
    <xf numFmtId="0" fontId="5" fillId="8" borderId="2" xfId="0" applyFont="1" applyFill="1" applyBorder="1" applyAlignment="1">
      <alignment horizontal="center" vertical="center"/>
    </xf>
    <xf numFmtId="4" fontId="3" fillId="0" borderId="4" xfId="0" applyNumberFormat="1" applyFont="1" applyBorder="1" applyAlignment="1">
      <alignment horizontal="center" vertical="center" wrapText="1"/>
    </xf>
    <xf numFmtId="49" fontId="16" fillId="8" borderId="9" xfId="0" applyNumberFormat="1" applyFont="1" applyFill="1" applyBorder="1" applyAlignment="1">
      <alignment horizontal="left" vertical="center" wrapText="1" shrinkToFit="1"/>
    </xf>
    <xf numFmtId="0" fontId="16" fillId="8" borderId="9" xfId="0" applyFont="1" applyFill="1" applyBorder="1" applyAlignment="1">
      <alignment vertical="center" wrapText="1" shrinkToFit="1"/>
    </xf>
    <xf numFmtId="4" fontId="16" fillId="8" borderId="9" xfId="0" applyNumberFormat="1" applyFont="1" applyFill="1" applyBorder="1" applyAlignment="1">
      <alignment horizontal="right" vertical="center" wrapText="1" shrinkToFit="1"/>
    </xf>
    <xf numFmtId="165" fontId="0" fillId="8" borderId="0" xfId="4" applyNumberFormat="1" applyFont="1" applyFill="1"/>
    <xf numFmtId="2" fontId="16" fillId="8" borderId="9" xfId="0" applyNumberFormat="1" applyFont="1" applyFill="1" applyBorder="1" applyAlignment="1">
      <alignment vertical="center"/>
    </xf>
    <xf numFmtId="4" fontId="4" fillId="4" borderId="6" xfId="0" applyNumberFormat="1" applyFont="1" applyFill="1" applyBorder="1" applyAlignment="1">
      <alignment horizontal="center" vertical="center" wrapText="1"/>
    </xf>
    <xf numFmtId="0" fontId="5" fillId="14" borderId="4" xfId="0" applyFont="1" applyFill="1" applyBorder="1" applyAlignment="1">
      <alignment horizontal="center" vertical="center"/>
    </xf>
    <xf numFmtId="49" fontId="5" fillId="14" borderId="4" xfId="0" applyNumberFormat="1" applyFont="1" applyFill="1" applyBorder="1" applyAlignment="1">
      <alignment horizontal="center" vertical="center"/>
    </xf>
    <xf numFmtId="49" fontId="9" fillId="14" borderId="4" xfId="0" applyNumberFormat="1" applyFont="1" applyFill="1" applyBorder="1" applyAlignment="1">
      <alignment horizontal="center" vertical="center"/>
    </xf>
    <xf numFmtId="0" fontId="5" fillId="14" borderId="4" xfId="0" applyFont="1" applyFill="1" applyBorder="1" applyAlignment="1">
      <alignment horizontal="left" vertical="center" wrapText="1"/>
    </xf>
    <xf numFmtId="0" fontId="5" fillId="14" borderId="4" xfId="0" applyFont="1" applyFill="1" applyBorder="1" applyAlignment="1">
      <alignment horizontal="center" vertical="center" wrapText="1"/>
    </xf>
    <xf numFmtId="0" fontId="10" fillId="14" borderId="4" xfId="0" applyNumberFormat="1" applyFont="1" applyFill="1" applyBorder="1" applyAlignment="1">
      <alignment horizontal="left" vertical="center" wrapText="1"/>
    </xf>
    <xf numFmtId="14" fontId="5" fillId="14" borderId="4" xfId="0" applyNumberFormat="1" applyFont="1" applyFill="1" applyBorder="1" applyAlignment="1">
      <alignment horizontal="center" vertical="center" wrapText="1"/>
    </xf>
    <xf numFmtId="4" fontId="5" fillId="14" borderId="4" xfId="0" applyNumberFormat="1" applyFont="1" applyFill="1" applyBorder="1" applyAlignment="1">
      <alignment horizontal="center" vertical="center"/>
    </xf>
    <xf numFmtId="4" fontId="4" fillId="14" borderId="4" xfId="0" applyNumberFormat="1" applyFont="1" applyFill="1" applyBorder="1" applyAlignment="1">
      <alignment horizontal="center" vertical="center"/>
    </xf>
    <xf numFmtId="0" fontId="4" fillId="14" borderId="4" xfId="0" applyFont="1" applyFill="1" applyBorder="1" applyAlignment="1">
      <alignment horizontal="center" vertical="center" wrapText="1"/>
    </xf>
    <xf numFmtId="0" fontId="5" fillId="14" borderId="10" xfId="0" applyFont="1" applyFill="1" applyBorder="1" applyAlignment="1">
      <alignment horizontal="center" vertical="center" wrapText="1"/>
    </xf>
    <xf numFmtId="4" fontId="5" fillId="14" borderId="4" xfId="0" applyNumberFormat="1" applyFont="1" applyFill="1" applyBorder="1" applyAlignment="1">
      <alignment horizontal="center" vertical="center" wrapText="1"/>
    </xf>
    <xf numFmtId="0" fontId="0" fillId="14" borderId="0" xfId="0" applyFont="1" applyFill="1"/>
    <xf numFmtId="0" fontId="0" fillId="14" borderId="0" xfId="0" applyFill="1"/>
    <xf numFmtId="0" fontId="16" fillId="8" borderId="22" xfId="0" applyFont="1" applyFill="1" applyBorder="1" applyAlignment="1">
      <alignment vertical="center" wrapText="1" shrinkToFit="1"/>
    </xf>
    <xf numFmtId="0" fontId="16" fillId="8" borderId="23" xfId="0" applyFont="1" applyFill="1" applyBorder="1" applyAlignment="1">
      <alignment horizontal="center" vertical="center" wrapText="1" shrinkToFit="1"/>
    </xf>
    <xf numFmtId="4" fontId="16" fillId="8" borderId="26" xfId="0" applyNumberFormat="1" applyFont="1" applyFill="1" applyBorder="1" applyAlignment="1">
      <alignment horizontal="right" vertical="center" wrapText="1" shrinkToFit="1"/>
    </xf>
    <xf numFmtId="4" fontId="16" fillId="8" borderId="27" xfId="0" applyNumberFormat="1" applyFont="1" applyFill="1" applyBorder="1" applyAlignment="1">
      <alignment horizontal="right" vertical="center" wrapText="1" shrinkToFit="1"/>
    </xf>
    <xf numFmtId="0" fontId="0" fillId="0" borderId="0" xfId="0" applyFont="1" applyFill="1" applyAlignment="1">
      <alignment horizontal="center"/>
    </xf>
    <xf numFmtId="49" fontId="16" fillId="8" borderId="4" xfId="0" applyNumberFormat="1" applyFont="1" applyFill="1" applyBorder="1" applyAlignment="1">
      <alignment horizontal="center" vertical="center"/>
    </xf>
    <xf numFmtId="2" fontId="16" fillId="8" borderId="9" xfId="0" applyNumberFormat="1" applyFont="1" applyFill="1" applyBorder="1" applyAlignment="1">
      <alignment horizontal="center" vertical="center"/>
    </xf>
    <xf numFmtId="4" fontId="0" fillId="0" borderId="0" xfId="0" applyNumberFormat="1" applyFont="1" applyFill="1" applyAlignment="1">
      <alignment horizontal="center"/>
    </xf>
    <xf numFmtId="0" fontId="0" fillId="0" borderId="0" xfId="0" applyFont="1" applyAlignment="1">
      <alignment horizontal="center"/>
    </xf>
    <xf numFmtId="49" fontId="16" fillId="8" borderId="0" xfId="0" applyNumberFormat="1" applyFont="1" applyFill="1" applyBorder="1" applyAlignment="1">
      <alignment horizontal="left" vertical="center" wrapText="1" shrinkToFit="1"/>
    </xf>
    <xf numFmtId="0" fontId="16" fillId="8" borderId="24" xfId="0" applyFont="1" applyFill="1" applyBorder="1" applyAlignment="1">
      <alignment vertical="center" wrapText="1" shrinkToFit="1"/>
    </xf>
    <xf numFmtId="0" fontId="16" fillId="8" borderId="4" xfId="0" applyFont="1" applyFill="1" applyBorder="1" applyAlignment="1">
      <alignment horizontal="center" vertical="center" wrapText="1" shrinkToFit="1"/>
    </xf>
    <xf numFmtId="49" fontId="16" fillId="8" borderId="6" xfId="0" applyNumberFormat="1" applyFont="1" applyFill="1" applyBorder="1" applyAlignment="1">
      <alignment horizontal="center" vertical="center"/>
    </xf>
    <xf numFmtId="4" fontId="16" fillId="8" borderId="6" xfId="0" applyNumberFormat="1" applyFont="1" applyFill="1" applyBorder="1" applyAlignment="1">
      <alignment horizontal="right" vertical="center" wrapText="1" shrinkToFit="1"/>
    </xf>
    <xf numFmtId="4" fontId="16" fillId="8" borderId="25" xfId="0" applyNumberFormat="1" applyFont="1" applyFill="1" applyBorder="1" applyAlignment="1">
      <alignment horizontal="right" vertical="center" wrapText="1" shrinkToFit="1"/>
    </xf>
    <xf numFmtId="4" fontId="16" fillId="8" borderId="0" xfId="0" applyNumberFormat="1" applyFont="1" applyFill="1" applyBorder="1" applyAlignment="1">
      <alignment horizontal="right" vertical="center" wrapText="1" shrinkToFit="1"/>
    </xf>
    <xf numFmtId="0" fontId="18" fillId="8" borderId="0" xfId="0" applyFont="1" applyFill="1" applyBorder="1" applyAlignment="1">
      <alignment vertical="center"/>
    </xf>
    <xf numFmtId="4" fontId="3" fillId="8" borderId="0" xfId="0" applyNumberFormat="1" applyFont="1" applyFill="1" applyBorder="1" applyAlignment="1">
      <alignment vertical="center"/>
    </xf>
    <xf numFmtId="4" fontId="0" fillId="8" borderId="0" xfId="0" applyNumberFormat="1" applyFont="1" applyFill="1"/>
    <xf numFmtId="0" fontId="2" fillId="8" borderId="0" xfId="0" applyFont="1" applyFill="1"/>
    <xf numFmtId="0" fontId="13" fillId="8" borderId="0" xfId="0" applyFont="1" applyFill="1"/>
    <xf numFmtId="0" fontId="14" fillId="8" borderId="0" xfId="0" applyFont="1" applyFill="1"/>
    <xf numFmtId="165" fontId="0" fillId="8" borderId="0" xfId="4" applyNumberFormat="1" applyFont="1" applyFill="1" applyBorder="1"/>
    <xf numFmtId="0" fontId="0" fillId="8" borderId="0" xfId="0" applyFill="1" applyBorder="1"/>
    <xf numFmtId="164" fontId="16" fillId="8" borderId="28" xfId="0" applyNumberFormat="1" applyFont="1" applyFill="1" applyBorder="1" applyAlignment="1">
      <alignment horizontal="right" vertical="center" wrapText="1" shrinkToFit="1"/>
    </xf>
    <xf numFmtId="4" fontId="16" fillId="8" borderId="29" xfId="0" applyNumberFormat="1" applyFont="1" applyFill="1" applyBorder="1" applyAlignment="1">
      <alignment horizontal="right" vertical="center" wrapText="1" shrinkToFit="1"/>
    </xf>
    <xf numFmtId="4" fontId="16" fillId="8" borderId="30" xfId="0" applyNumberFormat="1" applyFont="1" applyFill="1" applyBorder="1" applyAlignment="1">
      <alignment horizontal="right" vertical="center" wrapText="1"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49" fontId="9" fillId="7" borderId="13"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49" fontId="5" fillId="7" borderId="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8" borderId="7" xfId="0" applyFont="1" applyFill="1" applyBorder="1" applyAlignment="1">
      <alignment horizontal="center" vertical="center"/>
    </xf>
    <xf numFmtId="0" fontId="5" fillId="8" borderId="2" xfId="0" applyFont="1" applyFill="1" applyBorder="1" applyAlignment="1">
      <alignment horizontal="center" vertical="center"/>
    </xf>
    <xf numFmtId="15" fontId="3" fillId="0" borderId="1" xfId="0" applyNumberFormat="1" applyFont="1" applyBorder="1" applyAlignment="1">
      <alignment horizontal="center" vertical="center" wrapText="1"/>
    </xf>
    <xf numFmtId="15"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4" borderId="7"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cellXfs>
  <cellStyles count="5">
    <cellStyle name="Normal" xfId="0" builtinId="0"/>
    <cellStyle name="Normal 2" xfId="2"/>
    <cellStyle name="Percent" xfId="4" builtinId="5"/>
    <cellStyle name="Percent 2" xfId="3"/>
    <cellStyle name="TableStyleLigh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BF7"/>
      <rgbColor rgb="00660066"/>
      <rgbColor rgb="00FF8080"/>
      <rgbColor rgb="000066CC"/>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Q128"/>
  <sheetViews>
    <sheetView tabSelected="1" topLeftCell="C1" zoomScale="78" zoomScaleNormal="78" workbookViewId="0">
      <pane xSplit="1" topLeftCell="D1" activePane="topRight" state="frozen"/>
      <selection activeCell="C1" sqref="C1"/>
      <selection pane="topRight" activeCell="AH22" sqref="AH22"/>
    </sheetView>
  </sheetViews>
  <sheetFormatPr defaultRowHeight="15" x14ac:dyDescent="0.25"/>
  <cols>
    <col min="1" max="1" width="9.140625" style="1" hidden="1" customWidth="1"/>
    <col min="2" max="2" width="12.42578125" style="1" hidden="1" customWidth="1"/>
    <col min="3" max="3" width="9.140625" style="1" customWidth="1"/>
    <col min="4" max="4" width="10.140625" style="1" customWidth="1"/>
    <col min="5" max="5" width="15.85546875" style="15" customWidth="1"/>
    <col min="6" max="6" width="48.5703125" style="1" customWidth="1"/>
    <col min="7" max="7" width="20.85546875" style="1" customWidth="1"/>
    <col min="8" max="8" width="104" style="15" customWidth="1"/>
    <col min="9" max="9" width="16.140625" style="15" customWidth="1"/>
    <col min="10" max="10" width="15.140625" style="15" customWidth="1"/>
    <col min="11" max="11" width="13" style="15" customWidth="1"/>
    <col min="12" max="13" width="9.140625" style="1" customWidth="1"/>
    <col min="14" max="14" width="11.140625" style="1" customWidth="1"/>
    <col min="15" max="15" width="11.28515625" style="1" customWidth="1"/>
    <col min="16" max="16" width="12.85546875" style="15" customWidth="1"/>
    <col min="17" max="17" width="21.42578125" style="44" customWidth="1"/>
    <col min="18" max="18" width="15.28515625" style="228" customWidth="1"/>
    <col min="19" max="19" width="17.5703125" style="1" customWidth="1"/>
    <col min="20" max="20" width="17.7109375" style="26" customWidth="1"/>
    <col min="21" max="21" width="15.28515625" style="1" customWidth="1"/>
    <col min="22" max="22" width="16.28515625" style="1" customWidth="1"/>
    <col min="23" max="23" width="18.42578125" style="26" customWidth="1"/>
    <col min="24" max="24" width="17.7109375" style="1" customWidth="1"/>
    <col min="25" max="25" width="9.7109375" style="1" customWidth="1"/>
    <col min="26" max="26" width="17.28515625" style="1" customWidth="1"/>
    <col min="27" max="27" width="15.85546875" style="1" customWidth="1"/>
    <col min="28" max="28" width="15.140625" style="103" customWidth="1"/>
    <col min="29" max="29" width="11.85546875" style="103" customWidth="1"/>
    <col min="30" max="30" width="10.7109375" style="103" customWidth="1"/>
    <col min="31" max="32" width="9.140625" style="103" customWidth="1"/>
    <col min="33" max="33" width="17.7109375" style="103" customWidth="1"/>
    <col min="34" max="34" width="11.28515625" style="103" customWidth="1"/>
    <col min="35" max="46" width="9.140625" style="103" customWidth="1"/>
    <col min="47" max="57" width="9.28515625" style="103"/>
    <col min="58" max="1031" width="9.28515625" style="1"/>
  </cols>
  <sheetData>
    <row r="1" spans="1:57" ht="18.75" customHeight="1" x14ac:dyDescent="0.25">
      <c r="R1" s="224"/>
      <c r="S1" s="26"/>
      <c r="U1" s="26"/>
      <c r="V1" s="26"/>
    </row>
    <row r="2" spans="1:57" ht="15.75" x14ac:dyDescent="0.25">
      <c r="R2" s="224"/>
      <c r="S2" s="26"/>
      <c r="U2" s="26"/>
      <c r="V2" s="26"/>
      <c r="AA2" s="166" t="s">
        <v>516</v>
      </c>
      <c r="AB2" s="178"/>
      <c r="AC2" s="178"/>
      <c r="AD2" s="178"/>
      <c r="AE2" s="178"/>
      <c r="AF2" s="178"/>
      <c r="AG2" s="178"/>
      <c r="AH2" s="178"/>
      <c r="AI2" s="178"/>
      <c r="AJ2" s="178"/>
      <c r="AK2" s="178"/>
      <c r="AL2" s="178"/>
      <c r="AM2" s="178"/>
      <c r="AN2" s="178"/>
      <c r="AO2" s="178"/>
      <c r="AP2" s="178"/>
      <c r="AQ2" s="237"/>
      <c r="AR2" s="178"/>
      <c r="AS2" s="178"/>
      <c r="AT2" s="178"/>
      <c r="AU2" s="178"/>
      <c r="AV2" s="178"/>
      <c r="AW2" s="178"/>
      <c r="AX2" s="178"/>
      <c r="AY2" s="178"/>
    </row>
    <row r="3" spans="1:57" x14ac:dyDescent="0.25">
      <c r="R3" s="224"/>
      <c r="S3" s="26"/>
      <c r="U3" s="26"/>
      <c r="V3" s="26"/>
    </row>
    <row r="4" spans="1:57" ht="15.75" customHeight="1" x14ac:dyDescent="0.25">
      <c r="A4" s="282" t="s">
        <v>0</v>
      </c>
      <c r="B4" s="282"/>
      <c r="C4" s="282"/>
      <c r="D4" s="282"/>
      <c r="E4" s="282"/>
      <c r="F4" s="282"/>
      <c r="G4" s="282"/>
      <c r="H4" s="282"/>
      <c r="I4" s="282"/>
      <c r="J4" s="282"/>
      <c r="K4" s="282"/>
      <c r="L4" s="282"/>
      <c r="M4" s="282"/>
      <c r="N4" s="282"/>
      <c r="O4" s="282"/>
      <c r="P4" s="282"/>
      <c r="Q4" s="283"/>
      <c r="R4" s="282"/>
      <c r="S4" s="282"/>
      <c r="T4" s="282"/>
      <c r="U4" s="282"/>
      <c r="V4" s="282"/>
      <c r="W4" s="282"/>
      <c r="X4" s="282"/>
      <c r="Y4" s="282"/>
    </row>
    <row r="5" spans="1:57" ht="28.5" customHeight="1" x14ac:dyDescent="0.25">
      <c r="A5" s="259">
        <v>43738</v>
      </c>
      <c r="B5" s="260"/>
      <c r="C5" s="260"/>
      <c r="D5" s="260"/>
      <c r="E5" s="260"/>
      <c r="F5" s="260"/>
      <c r="G5" s="260"/>
      <c r="H5" s="260"/>
      <c r="I5" s="260"/>
      <c r="J5" s="260"/>
      <c r="K5" s="260"/>
      <c r="L5" s="260"/>
      <c r="M5" s="260"/>
      <c r="N5" s="260"/>
      <c r="O5" s="260"/>
      <c r="P5" s="260"/>
      <c r="Q5" s="261"/>
      <c r="R5" s="260"/>
      <c r="S5" s="260"/>
      <c r="T5" s="260"/>
      <c r="U5" s="260"/>
      <c r="V5" s="260"/>
      <c r="W5" s="260"/>
      <c r="X5" s="260"/>
      <c r="Y5" s="260"/>
      <c r="Z5" s="37"/>
      <c r="AA5" s="37"/>
    </row>
    <row r="6" spans="1:57" ht="16.5" customHeight="1" thickBot="1" x14ac:dyDescent="0.3">
      <c r="A6" s="277"/>
      <c r="B6" s="277"/>
      <c r="C6" s="277"/>
      <c r="D6" s="277"/>
      <c r="E6" s="277"/>
      <c r="F6" s="277"/>
      <c r="G6" s="277"/>
      <c r="H6" s="277"/>
      <c r="I6" s="277"/>
      <c r="J6" s="277"/>
      <c r="K6" s="277"/>
      <c r="L6" s="277"/>
      <c r="M6" s="277"/>
      <c r="N6" s="277"/>
      <c r="O6" s="277"/>
      <c r="P6" s="277"/>
      <c r="Q6" s="284"/>
      <c r="R6" s="277"/>
      <c r="S6" s="277"/>
      <c r="T6" s="277"/>
      <c r="U6" s="277"/>
      <c r="V6" s="277"/>
      <c r="W6" s="277"/>
      <c r="X6" s="2"/>
      <c r="Y6" s="3"/>
      <c r="Z6" s="37"/>
      <c r="AA6" s="37"/>
    </row>
    <row r="7" spans="1:57" ht="26.25" customHeight="1" thickBot="1" x14ac:dyDescent="0.3">
      <c r="A7" s="285" t="s">
        <v>1</v>
      </c>
      <c r="B7" s="285" t="s">
        <v>2</v>
      </c>
      <c r="C7" s="287" t="s">
        <v>263</v>
      </c>
      <c r="D7" s="287" t="s">
        <v>4</v>
      </c>
      <c r="E7" s="279" t="s">
        <v>287</v>
      </c>
      <c r="F7" s="285" t="s">
        <v>5</v>
      </c>
      <c r="G7" s="285" t="s">
        <v>150</v>
      </c>
      <c r="H7" s="276" t="s">
        <v>152</v>
      </c>
      <c r="I7" s="279" t="s">
        <v>153</v>
      </c>
      <c r="J7" s="279" t="s">
        <v>154</v>
      </c>
      <c r="K7" s="276" t="s">
        <v>155</v>
      </c>
      <c r="L7" s="285" t="s">
        <v>6</v>
      </c>
      <c r="M7" s="285" t="s">
        <v>145</v>
      </c>
      <c r="N7" s="285" t="s">
        <v>8</v>
      </c>
      <c r="O7" s="285" t="s">
        <v>9</v>
      </c>
      <c r="P7" s="276" t="s">
        <v>156</v>
      </c>
      <c r="Q7" s="262" t="s">
        <v>10</v>
      </c>
      <c r="R7" s="263"/>
      <c r="S7" s="263"/>
      <c r="T7" s="263"/>
      <c r="U7" s="264"/>
      <c r="V7" s="291" t="s">
        <v>143</v>
      </c>
      <c r="W7" s="271" t="s">
        <v>144</v>
      </c>
      <c r="X7" s="274" t="s">
        <v>12</v>
      </c>
      <c r="Y7" s="289" t="s">
        <v>270</v>
      </c>
      <c r="Z7" s="265" t="s">
        <v>151</v>
      </c>
      <c r="AA7" s="266"/>
    </row>
    <row r="8" spans="1:57" ht="24.75" customHeight="1" thickTop="1" thickBot="1" x14ac:dyDescent="0.3">
      <c r="A8" s="286"/>
      <c r="B8" s="286"/>
      <c r="C8" s="288"/>
      <c r="D8" s="288"/>
      <c r="E8" s="280"/>
      <c r="F8" s="286"/>
      <c r="G8" s="286"/>
      <c r="H8" s="277"/>
      <c r="I8" s="280"/>
      <c r="J8" s="280"/>
      <c r="K8" s="277"/>
      <c r="L8" s="286"/>
      <c r="M8" s="286"/>
      <c r="N8" s="286"/>
      <c r="O8" s="286"/>
      <c r="P8" s="277"/>
      <c r="Q8" s="268" t="s">
        <v>14</v>
      </c>
      <c r="R8" s="268"/>
      <c r="S8" s="268" t="s">
        <v>15</v>
      </c>
      <c r="T8" s="271" t="s">
        <v>132</v>
      </c>
      <c r="U8" s="268" t="s">
        <v>16</v>
      </c>
      <c r="V8" s="284"/>
      <c r="W8" s="272"/>
      <c r="X8" s="275"/>
      <c r="Y8" s="290"/>
      <c r="Z8" s="267" t="s">
        <v>18</v>
      </c>
      <c r="AA8" s="269" t="s">
        <v>452</v>
      </c>
    </row>
    <row r="9" spans="1:57" ht="31.5" customHeight="1" thickTop="1" thickBot="1" x14ac:dyDescent="0.3">
      <c r="A9" s="286"/>
      <c r="B9" s="286"/>
      <c r="C9" s="288"/>
      <c r="D9" s="288"/>
      <c r="E9" s="281"/>
      <c r="F9" s="286"/>
      <c r="G9" s="286"/>
      <c r="H9" s="278"/>
      <c r="I9" s="281"/>
      <c r="J9" s="281"/>
      <c r="K9" s="278"/>
      <c r="L9" s="286"/>
      <c r="M9" s="286"/>
      <c r="N9" s="286"/>
      <c r="O9" s="286"/>
      <c r="P9" s="278"/>
      <c r="Q9" s="123" t="s">
        <v>18</v>
      </c>
      <c r="R9" s="199" t="s">
        <v>19</v>
      </c>
      <c r="S9" s="268"/>
      <c r="T9" s="272"/>
      <c r="U9" s="268"/>
      <c r="V9" s="267"/>
      <c r="W9" s="273"/>
      <c r="X9" s="275"/>
      <c r="Y9" s="290"/>
      <c r="Z9" s="268"/>
      <c r="AA9" s="270"/>
    </row>
    <row r="10" spans="1:57" s="10" customFormat="1" ht="14.25" customHeight="1" thickBot="1" x14ac:dyDescent="0.3">
      <c r="A10" s="5" t="s">
        <v>1</v>
      </c>
      <c r="B10" s="4" t="s">
        <v>20</v>
      </c>
      <c r="C10" s="4" t="s">
        <v>3</v>
      </c>
      <c r="D10" s="4" t="s">
        <v>21</v>
      </c>
      <c r="E10" s="4"/>
      <c r="F10" s="5" t="s">
        <v>22</v>
      </c>
      <c r="G10" s="5" t="s">
        <v>23</v>
      </c>
      <c r="H10" s="5"/>
      <c r="I10" s="5"/>
      <c r="J10" s="5"/>
      <c r="K10" s="5"/>
      <c r="L10" s="6" t="s">
        <v>6</v>
      </c>
      <c r="M10" s="6" t="s">
        <v>7</v>
      </c>
      <c r="N10" s="6" t="s">
        <v>8</v>
      </c>
      <c r="O10" s="6" t="s">
        <v>9</v>
      </c>
      <c r="P10" s="6"/>
      <c r="Q10" s="105" t="s">
        <v>24</v>
      </c>
      <c r="R10" s="7" t="s">
        <v>19</v>
      </c>
      <c r="S10" s="8" t="s">
        <v>15</v>
      </c>
      <c r="T10" s="107"/>
      <c r="U10" s="8" t="s">
        <v>16</v>
      </c>
      <c r="V10" s="7" t="s">
        <v>17</v>
      </c>
      <c r="W10" s="107" t="s">
        <v>11</v>
      </c>
      <c r="X10" s="9" t="s">
        <v>25</v>
      </c>
      <c r="Y10" s="29" t="s">
        <v>13</v>
      </c>
      <c r="Z10" s="34"/>
      <c r="AA10" s="33"/>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row>
    <row r="11" spans="1:57" ht="15" customHeight="1" thickBot="1" x14ac:dyDescent="0.3">
      <c r="A11" s="149"/>
      <c r="B11" s="149" t="s">
        <v>26</v>
      </c>
      <c r="C11" s="149"/>
      <c r="D11" s="149"/>
      <c r="E11" s="149"/>
      <c r="F11" s="149"/>
      <c r="G11" s="149"/>
      <c r="H11" s="149"/>
      <c r="I11" s="149"/>
      <c r="J11" s="149"/>
      <c r="K11" s="149"/>
      <c r="L11" s="149"/>
      <c r="M11" s="150"/>
      <c r="N11" s="150"/>
      <c r="O11" s="150"/>
      <c r="P11" s="150"/>
      <c r="Q11" s="151">
        <f>SUM(Q12:Q33)</f>
        <v>215634988.79999998</v>
      </c>
      <c r="R11" s="151">
        <f t="shared" ref="R11:W11" si="0">SUM(R12:R33)</f>
        <v>4398005.0800000029</v>
      </c>
      <c r="S11" s="151">
        <f t="shared" si="0"/>
        <v>34568284.119999997</v>
      </c>
      <c r="T11" s="151">
        <f t="shared" si="0"/>
        <v>254601278.00000003</v>
      </c>
      <c r="U11" s="151">
        <f t="shared" si="0"/>
        <v>586302.53</v>
      </c>
      <c r="V11" s="151">
        <f t="shared" si="0"/>
        <v>1033407.27</v>
      </c>
      <c r="W11" s="151">
        <f t="shared" si="0"/>
        <v>256220987.80000001</v>
      </c>
      <c r="X11" s="151" t="s">
        <v>26</v>
      </c>
      <c r="Y11" s="151">
        <f>SUM(Y12:Y33)</f>
        <v>30</v>
      </c>
      <c r="Z11" s="151">
        <f>SUM(Z12:Z33)</f>
        <v>36962008.799999997</v>
      </c>
      <c r="AA11" s="151">
        <f>SUM(AA12:AA33)</f>
        <v>1381783.7999999998</v>
      </c>
    </row>
    <row r="12" spans="1:57" s="15" customFormat="1" ht="72.75" customHeight="1" thickBot="1" x14ac:dyDescent="0.3">
      <c r="A12" s="12">
        <v>1</v>
      </c>
      <c r="B12" s="247" t="s">
        <v>26</v>
      </c>
      <c r="C12" s="21" t="s">
        <v>99</v>
      </c>
      <c r="D12" s="59" t="s">
        <v>27</v>
      </c>
      <c r="E12" s="22">
        <v>116789</v>
      </c>
      <c r="F12" s="16" t="s">
        <v>28</v>
      </c>
      <c r="G12" s="12" t="s">
        <v>232</v>
      </c>
      <c r="H12" s="16" t="s">
        <v>158</v>
      </c>
      <c r="I12" s="36">
        <v>42510</v>
      </c>
      <c r="J12" s="36">
        <v>44206</v>
      </c>
      <c r="K12" s="12" t="s">
        <v>164</v>
      </c>
      <c r="L12" s="12" t="s">
        <v>29</v>
      </c>
      <c r="M12" s="22" t="s">
        <v>405</v>
      </c>
      <c r="N12" s="22" t="s">
        <v>405</v>
      </c>
      <c r="O12" s="12" t="s">
        <v>31</v>
      </c>
      <c r="P12" s="12">
        <v>121</v>
      </c>
      <c r="Q12" s="84">
        <v>12816891.460000001</v>
      </c>
      <c r="R12" s="24">
        <v>0</v>
      </c>
      <c r="S12" s="24">
        <v>2316105.13</v>
      </c>
      <c r="T12" s="112">
        <f>ROUND(Q12+R12+S12,2)</f>
        <v>15132996.59</v>
      </c>
      <c r="U12" s="13">
        <v>0</v>
      </c>
      <c r="V12" s="13">
        <v>459666.3</v>
      </c>
      <c r="W12" s="112">
        <f t="shared" ref="W12:W32" si="1">Q12+R12+S12+U12+V12</f>
        <v>15592662.890000001</v>
      </c>
      <c r="X12" s="14" t="s">
        <v>32</v>
      </c>
      <c r="Y12" s="31">
        <v>4</v>
      </c>
      <c r="Z12" s="24">
        <f>6374869.6+424936.8+190801.31</f>
        <v>6990607.709999999</v>
      </c>
      <c r="AA12" s="13">
        <v>0</v>
      </c>
      <c r="AB12" s="102"/>
      <c r="AC12" s="102"/>
      <c r="AD12" s="102"/>
      <c r="AE12" s="102"/>
      <c r="AF12" s="103"/>
      <c r="AG12" s="238"/>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1:57" s="15" customFormat="1" ht="125.25" customHeight="1" thickBot="1" x14ac:dyDescent="0.3">
      <c r="A13" s="47">
        <v>2</v>
      </c>
      <c r="B13" s="248"/>
      <c r="C13" s="47" t="s">
        <v>99</v>
      </c>
      <c r="D13" s="49" t="s">
        <v>33</v>
      </c>
      <c r="E13" s="49">
        <v>116670</v>
      </c>
      <c r="F13" s="48" t="s">
        <v>34</v>
      </c>
      <c r="G13" s="49" t="s">
        <v>44</v>
      </c>
      <c r="H13" s="48" t="s">
        <v>161</v>
      </c>
      <c r="I13" s="51">
        <v>42522</v>
      </c>
      <c r="J13" s="51">
        <v>42978</v>
      </c>
      <c r="K13" s="49" t="s">
        <v>164</v>
      </c>
      <c r="L13" s="49" t="s">
        <v>29</v>
      </c>
      <c r="M13" s="49" t="s">
        <v>405</v>
      </c>
      <c r="N13" s="49" t="s">
        <v>405</v>
      </c>
      <c r="O13" s="49" t="s">
        <v>31</v>
      </c>
      <c r="P13" s="49">
        <v>121</v>
      </c>
      <c r="Q13" s="52">
        <v>771222.56</v>
      </c>
      <c r="R13" s="52">
        <v>0</v>
      </c>
      <c r="S13" s="52">
        <v>139365.51</v>
      </c>
      <c r="T13" s="52">
        <f t="shared" ref="T13:T33" si="2">Q13+R13+S13</f>
        <v>910588.07000000007</v>
      </c>
      <c r="U13" s="52">
        <v>0</v>
      </c>
      <c r="V13" s="52">
        <v>112414</v>
      </c>
      <c r="W13" s="108">
        <f t="shared" si="1"/>
        <v>1023002.0700000001</v>
      </c>
      <c r="X13" s="53" t="s">
        <v>288</v>
      </c>
      <c r="Y13" s="54">
        <v>2</v>
      </c>
      <c r="Z13" s="52">
        <f>217870.14+553352.42</f>
        <v>771222.56</v>
      </c>
      <c r="AA13" s="52">
        <v>0</v>
      </c>
      <c r="AB13" s="102"/>
      <c r="AC13" s="102"/>
      <c r="AD13" s="102"/>
      <c r="AE13" s="102"/>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row>
    <row r="14" spans="1:57" s="15" customFormat="1" ht="88.5" customHeight="1" thickBot="1" x14ac:dyDescent="0.3">
      <c r="A14" s="12">
        <v>3</v>
      </c>
      <c r="B14" s="248"/>
      <c r="C14" s="21" t="s">
        <v>98</v>
      </c>
      <c r="D14" s="22" t="s">
        <v>35</v>
      </c>
      <c r="E14" s="22">
        <v>119951</v>
      </c>
      <c r="F14" s="16" t="s">
        <v>36</v>
      </c>
      <c r="G14" s="12" t="s">
        <v>254</v>
      </c>
      <c r="H14" s="16" t="s">
        <v>159</v>
      </c>
      <c r="I14" s="36">
        <v>42278</v>
      </c>
      <c r="J14" s="36">
        <v>43465</v>
      </c>
      <c r="K14" s="12" t="s">
        <v>164</v>
      </c>
      <c r="L14" s="12" t="s">
        <v>29</v>
      </c>
      <c r="M14" s="22" t="s">
        <v>405</v>
      </c>
      <c r="N14" s="22" t="s">
        <v>405</v>
      </c>
      <c r="O14" s="12" t="s">
        <v>31</v>
      </c>
      <c r="P14" s="12">
        <v>123</v>
      </c>
      <c r="Q14" s="24">
        <v>295064.74</v>
      </c>
      <c r="R14" s="24">
        <v>0</v>
      </c>
      <c r="S14" s="24">
        <v>53320.32</v>
      </c>
      <c r="T14" s="112">
        <f t="shared" si="2"/>
        <v>348385.06</v>
      </c>
      <c r="U14" s="13">
        <v>0</v>
      </c>
      <c r="V14" s="24">
        <v>2544.2399999999998</v>
      </c>
      <c r="W14" s="112">
        <f t="shared" si="1"/>
        <v>350929.3</v>
      </c>
      <c r="X14" s="14" t="s">
        <v>32</v>
      </c>
      <c r="Y14" s="30">
        <v>3</v>
      </c>
      <c r="Z14" s="84">
        <f>152286.16+8863.72</f>
        <v>161149.88</v>
      </c>
      <c r="AA14" s="13">
        <v>0</v>
      </c>
      <c r="AB14" s="102"/>
      <c r="AC14" s="102"/>
      <c r="AD14" s="102"/>
      <c r="AE14" s="102"/>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row>
    <row r="15" spans="1:57" s="15" customFormat="1" ht="69" customHeight="1" thickBot="1" x14ac:dyDescent="0.3">
      <c r="A15" s="47">
        <v>4</v>
      </c>
      <c r="B15" s="248"/>
      <c r="C15" s="47" t="s">
        <v>99</v>
      </c>
      <c r="D15" s="47" t="s">
        <v>37</v>
      </c>
      <c r="E15" s="47" t="s">
        <v>320</v>
      </c>
      <c r="F15" s="48" t="s">
        <v>38</v>
      </c>
      <c r="G15" s="49" t="s">
        <v>234</v>
      </c>
      <c r="H15" s="48" t="s">
        <v>157</v>
      </c>
      <c r="I15" s="51">
        <v>42639</v>
      </c>
      <c r="J15" s="51">
        <v>43276</v>
      </c>
      <c r="K15" s="49" t="s">
        <v>164</v>
      </c>
      <c r="L15" s="49" t="s">
        <v>29</v>
      </c>
      <c r="M15" s="49" t="s">
        <v>405</v>
      </c>
      <c r="N15" s="49" t="s">
        <v>405</v>
      </c>
      <c r="O15" s="49" t="s">
        <v>31</v>
      </c>
      <c r="P15" s="49">
        <v>121</v>
      </c>
      <c r="Q15" s="52">
        <v>953345.23</v>
      </c>
      <c r="R15" s="52">
        <v>0</v>
      </c>
      <c r="S15" s="52">
        <v>172276.4</v>
      </c>
      <c r="T15" s="52">
        <f t="shared" si="2"/>
        <v>1125621.6299999999</v>
      </c>
      <c r="U15" s="52">
        <v>0</v>
      </c>
      <c r="V15" s="52">
        <v>15935.53</v>
      </c>
      <c r="W15" s="108">
        <f t="shared" si="1"/>
        <v>1141557.1599999999</v>
      </c>
      <c r="X15" s="53" t="s">
        <v>288</v>
      </c>
      <c r="Y15" s="54">
        <v>4</v>
      </c>
      <c r="Z15" s="52">
        <f>312162.21+384872.2+46203.66+210107.16</f>
        <v>953345.2300000001</v>
      </c>
      <c r="AA15" s="52">
        <v>0</v>
      </c>
      <c r="AB15" s="102"/>
      <c r="AC15" s="102"/>
      <c r="AD15" s="102"/>
      <c r="AE15" s="102"/>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row>
    <row r="16" spans="1:57" ht="201" customHeight="1" thickBot="1" x14ac:dyDescent="0.3">
      <c r="A16" s="12">
        <v>5</v>
      </c>
      <c r="B16" s="248"/>
      <c r="C16" s="21" t="s">
        <v>99</v>
      </c>
      <c r="D16" s="72" t="s">
        <v>39</v>
      </c>
      <c r="E16" s="21" t="s">
        <v>358</v>
      </c>
      <c r="F16" s="16" t="s">
        <v>40</v>
      </c>
      <c r="G16" s="12" t="s">
        <v>235</v>
      </c>
      <c r="H16" s="16" t="s">
        <v>162</v>
      </c>
      <c r="I16" s="36">
        <v>42370</v>
      </c>
      <c r="J16" s="36">
        <v>43465</v>
      </c>
      <c r="K16" s="12" t="s">
        <v>164</v>
      </c>
      <c r="L16" s="12" t="s">
        <v>29</v>
      </c>
      <c r="M16" s="22" t="s">
        <v>405</v>
      </c>
      <c r="N16" s="22" t="s">
        <v>405</v>
      </c>
      <c r="O16" s="12" t="s">
        <v>41</v>
      </c>
      <c r="P16" s="12">
        <v>121</v>
      </c>
      <c r="Q16" s="24">
        <v>7415906.5999999996</v>
      </c>
      <c r="R16" s="24">
        <v>1340107.95</v>
      </c>
      <c r="S16" s="24">
        <v>0</v>
      </c>
      <c r="T16" s="112">
        <f t="shared" si="2"/>
        <v>8756014.5499999989</v>
      </c>
      <c r="U16" s="13">
        <v>178694.18</v>
      </c>
      <c r="V16" s="24">
        <v>29603.18</v>
      </c>
      <c r="W16" s="112">
        <f t="shared" si="1"/>
        <v>8964311.9099999983</v>
      </c>
      <c r="X16" s="14" t="s">
        <v>32</v>
      </c>
      <c r="Y16" s="30">
        <v>7</v>
      </c>
      <c r="Z16" s="84">
        <f>7333903.52+23814.26</f>
        <v>7357717.7799999993</v>
      </c>
      <c r="AA16" s="84">
        <f>680126.01+4303.4+546421.2</f>
        <v>1230850.6099999999</v>
      </c>
      <c r="AB16" s="176"/>
      <c r="AC16" s="177"/>
      <c r="AD16" s="177"/>
      <c r="AE16" s="102"/>
      <c r="AH16" s="238"/>
    </row>
    <row r="17" spans="1:1031" ht="139.5" customHeight="1" thickBot="1" x14ac:dyDescent="0.3">
      <c r="A17" s="12">
        <v>6</v>
      </c>
      <c r="B17" s="248"/>
      <c r="C17" s="21" t="s">
        <v>99</v>
      </c>
      <c r="D17" s="72" t="s">
        <v>42</v>
      </c>
      <c r="E17" s="21" t="s">
        <v>359</v>
      </c>
      <c r="F17" s="16" t="s">
        <v>43</v>
      </c>
      <c r="G17" s="12" t="s">
        <v>44</v>
      </c>
      <c r="H17" s="16" t="s">
        <v>163</v>
      </c>
      <c r="I17" s="36">
        <v>42767</v>
      </c>
      <c r="J17" s="36">
        <v>43861</v>
      </c>
      <c r="K17" s="12" t="s">
        <v>164</v>
      </c>
      <c r="L17" s="12" t="s">
        <v>29</v>
      </c>
      <c r="M17" s="22" t="s">
        <v>405</v>
      </c>
      <c r="N17" s="22" t="s">
        <v>405</v>
      </c>
      <c r="O17" s="12" t="s">
        <v>31</v>
      </c>
      <c r="P17" s="12">
        <v>121</v>
      </c>
      <c r="Q17" s="24">
        <v>4696144.91</v>
      </c>
      <c r="R17" s="24">
        <v>0</v>
      </c>
      <c r="S17" s="24">
        <v>848627.41</v>
      </c>
      <c r="T17" s="112">
        <f t="shared" si="2"/>
        <v>5544772.3200000003</v>
      </c>
      <c r="U17" s="13">
        <v>0</v>
      </c>
      <c r="V17" s="24">
        <v>0</v>
      </c>
      <c r="W17" s="112">
        <f t="shared" si="1"/>
        <v>5544772.3200000003</v>
      </c>
      <c r="X17" s="14" t="s">
        <v>32</v>
      </c>
      <c r="Y17" s="30">
        <v>2</v>
      </c>
      <c r="Z17" s="84">
        <f>446979.26+494448.02+18724.37+568178.28</f>
        <v>1528329.9300000002</v>
      </c>
      <c r="AA17" s="13">
        <v>0</v>
      </c>
      <c r="AB17" s="102"/>
      <c r="AC17" s="102"/>
      <c r="AD17" s="102"/>
      <c r="AE17" s="102"/>
    </row>
    <row r="18" spans="1:1031" s="104" customFormat="1" ht="103.5" customHeight="1" thickBot="1" x14ac:dyDescent="0.3">
      <c r="A18" s="59">
        <v>7</v>
      </c>
      <c r="B18" s="248"/>
      <c r="C18" s="72" t="s">
        <v>98</v>
      </c>
      <c r="D18" s="72" t="s">
        <v>133</v>
      </c>
      <c r="E18" s="72" t="s">
        <v>360</v>
      </c>
      <c r="F18" s="99" t="s">
        <v>134</v>
      </c>
      <c r="G18" s="59" t="s">
        <v>233</v>
      </c>
      <c r="H18" s="99" t="s">
        <v>160</v>
      </c>
      <c r="I18" s="85">
        <v>42461</v>
      </c>
      <c r="J18" s="85">
        <v>44196</v>
      </c>
      <c r="K18" s="59" t="s">
        <v>164</v>
      </c>
      <c r="L18" s="59" t="s">
        <v>29</v>
      </c>
      <c r="M18" s="59" t="s">
        <v>405</v>
      </c>
      <c r="N18" s="59" t="s">
        <v>405</v>
      </c>
      <c r="O18" s="59" t="s">
        <v>31</v>
      </c>
      <c r="P18" s="59">
        <v>123</v>
      </c>
      <c r="Q18" s="84">
        <v>763944.21</v>
      </c>
      <c r="R18" s="84">
        <v>0</v>
      </c>
      <c r="S18" s="84">
        <v>138050.25</v>
      </c>
      <c r="T18" s="112">
        <f t="shared" si="2"/>
        <v>901994.46</v>
      </c>
      <c r="U18" s="84">
        <v>0</v>
      </c>
      <c r="V18" s="84">
        <v>0</v>
      </c>
      <c r="W18" s="112">
        <f t="shared" si="1"/>
        <v>901994.46</v>
      </c>
      <c r="X18" s="101" t="s">
        <v>32</v>
      </c>
      <c r="Y18" s="86">
        <v>2</v>
      </c>
      <c r="Z18" s="84">
        <v>210623.3</v>
      </c>
      <c r="AA18" s="84">
        <v>0</v>
      </c>
      <c r="AB18" s="102"/>
      <c r="AC18" s="102"/>
      <c r="AD18" s="102"/>
      <c r="AE18" s="102"/>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c r="IW18" s="103"/>
      <c r="IX18" s="103"/>
      <c r="IY18" s="103"/>
      <c r="IZ18" s="103"/>
      <c r="JA18" s="103"/>
      <c r="JB18" s="103"/>
      <c r="JC18" s="103"/>
      <c r="JD18" s="103"/>
      <c r="JE18" s="103"/>
      <c r="JF18" s="103"/>
      <c r="JG18" s="103"/>
      <c r="JH18" s="103"/>
      <c r="JI18" s="103"/>
      <c r="JJ18" s="103"/>
      <c r="JK18" s="103"/>
      <c r="JL18" s="103"/>
      <c r="JM18" s="103"/>
      <c r="JN18" s="103"/>
      <c r="JO18" s="103"/>
      <c r="JP18" s="103"/>
      <c r="JQ18" s="103"/>
      <c r="JR18" s="103"/>
      <c r="JS18" s="103"/>
      <c r="JT18" s="103"/>
      <c r="JU18" s="103"/>
      <c r="JV18" s="103"/>
      <c r="JW18" s="103"/>
      <c r="JX18" s="103"/>
      <c r="JY18" s="103"/>
      <c r="JZ18" s="103"/>
      <c r="KA18" s="103"/>
      <c r="KB18" s="103"/>
      <c r="KC18" s="103"/>
      <c r="KD18" s="103"/>
      <c r="KE18" s="103"/>
      <c r="KF18" s="103"/>
      <c r="KG18" s="103"/>
      <c r="KH18" s="103"/>
      <c r="KI18" s="103"/>
      <c r="KJ18" s="103"/>
      <c r="KK18" s="103"/>
      <c r="KL18" s="103"/>
      <c r="KM18" s="103"/>
      <c r="KN18" s="103"/>
      <c r="KO18" s="103"/>
      <c r="KP18" s="103"/>
      <c r="KQ18" s="103"/>
      <c r="KR18" s="103"/>
      <c r="KS18" s="103"/>
      <c r="KT18" s="103"/>
      <c r="KU18" s="103"/>
      <c r="KV18" s="103"/>
      <c r="KW18" s="103"/>
      <c r="KX18" s="103"/>
      <c r="KY18" s="103"/>
      <c r="KZ18" s="103"/>
      <c r="LA18" s="103"/>
      <c r="LB18" s="103"/>
      <c r="LC18" s="103"/>
      <c r="LD18" s="103"/>
      <c r="LE18" s="103"/>
      <c r="LF18" s="103"/>
      <c r="LG18" s="103"/>
      <c r="LH18" s="103"/>
      <c r="LI18" s="103"/>
      <c r="LJ18" s="103"/>
      <c r="LK18" s="103"/>
      <c r="LL18" s="103"/>
      <c r="LM18" s="103"/>
      <c r="LN18" s="103"/>
      <c r="LO18" s="103"/>
      <c r="LP18" s="103"/>
      <c r="LQ18" s="103"/>
      <c r="LR18" s="103"/>
      <c r="LS18" s="103"/>
      <c r="LT18" s="103"/>
      <c r="LU18" s="103"/>
      <c r="LV18" s="103"/>
      <c r="LW18" s="103"/>
      <c r="LX18" s="103"/>
      <c r="LY18" s="103"/>
      <c r="LZ18" s="103"/>
      <c r="MA18" s="103"/>
      <c r="MB18" s="103"/>
      <c r="MC18" s="103"/>
      <c r="MD18" s="103"/>
      <c r="ME18" s="103"/>
      <c r="MF18" s="103"/>
      <c r="MG18" s="103"/>
      <c r="MH18" s="103"/>
      <c r="MI18" s="103"/>
      <c r="MJ18" s="103"/>
      <c r="MK18" s="103"/>
      <c r="ML18" s="103"/>
      <c r="MM18" s="103"/>
      <c r="MN18" s="103"/>
      <c r="MO18" s="103"/>
      <c r="MP18" s="103"/>
      <c r="MQ18" s="103"/>
      <c r="MR18" s="103"/>
      <c r="MS18" s="103"/>
      <c r="MT18" s="103"/>
      <c r="MU18" s="103"/>
      <c r="MV18" s="103"/>
      <c r="MW18" s="103"/>
      <c r="MX18" s="103"/>
      <c r="MY18" s="103"/>
      <c r="MZ18" s="103"/>
      <c r="NA18" s="103"/>
      <c r="NB18" s="103"/>
      <c r="NC18" s="103"/>
      <c r="ND18" s="103"/>
      <c r="NE18" s="103"/>
      <c r="NF18" s="103"/>
      <c r="NG18" s="103"/>
      <c r="NH18" s="103"/>
      <c r="NI18" s="103"/>
      <c r="NJ18" s="103"/>
      <c r="NK18" s="103"/>
      <c r="NL18" s="103"/>
      <c r="NM18" s="103"/>
      <c r="NN18" s="103"/>
      <c r="NO18" s="103"/>
      <c r="NP18" s="103"/>
      <c r="NQ18" s="103"/>
      <c r="NR18" s="103"/>
      <c r="NS18" s="103"/>
      <c r="NT18" s="103"/>
      <c r="NU18" s="103"/>
      <c r="NV18" s="103"/>
      <c r="NW18" s="103"/>
      <c r="NX18" s="103"/>
      <c r="NY18" s="103"/>
      <c r="NZ18" s="103"/>
      <c r="OA18" s="103"/>
      <c r="OB18" s="103"/>
      <c r="OC18" s="103"/>
      <c r="OD18" s="103"/>
      <c r="OE18" s="103"/>
      <c r="OF18" s="103"/>
      <c r="OG18" s="103"/>
      <c r="OH18" s="103"/>
      <c r="OI18" s="103"/>
      <c r="OJ18" s="103"/>
      <c r="OK18" s="103"/>
      <c r="OL18" s="103"/>
      <c r="OM18" s="103"/>
      <c r="ON18" s="103"/>
      <c r="OO18" s="103"/>
      <c r="OP18" s="103"/>
      <c r="OQ18" s="103"/>
      <c r="OR18" s="103"/>
      <c r="OS18" s="103"/>
      <c r="OT18" s="103"/>
      <c r="OU18" s="103"/>
      <c r="OV18" s="103"/>
      <c r="OW18" s="103"/>
      <c r="OX18" s="103"/>
      <c r="OY18" s="103"/>
      <c r="OZ18" s="103"/>
      <c r="PA18" s="103"/>
      <c r="PB18" s="103"/>
      <c r="PC18" s="103"/>
      <c r="PD18" s="103"/>
      <c r="PE18" s="103"/>
      <c r="PF18" s="103"/>
      <c r="PG18" s="103"/>
      <c r="PH18" s="103"/>
      <c r="PI18" s="103"/>
      <c r="PJ18" s="103"/>
      <c r="PK18" s="103"/>
      <c r="PL18" s="103"/>
      <c r="PM18" s="103"/>
      <c r="PN18" s="103"/>
      <c r="PO18" s="103"/>
      <c r="PP18" s="103"/>
      <c r="PQ18" s="103"/>
      <c r="PR18" s="103"/>
      <c r="PS18" s="103"/>
      <c r="PT18" s="103"/>
      <c r="PU18" s="103"/>
      <c r="PV18" s="103"/>
      <c r="PW18" s="103"/>
      <c r="PX18" s="103"/>
      <c r="PY18" s="103"/>
      <c r="PZ18" s="103"/>
      <c r="QA18" s="103"/>
      <c r="QB18" s="103"/>
      <c r="QC18" s="103"/>
      <c r="QD18" s="103"/>
      <c r="QE18" s="103"/>
      <c r="QF18" s="103"/>
      <c r="QG18" s="103"/>
      <c r="QH18" s="103"/>
      <c r="QI18" s="103"/>
      <c r="QJ18" s="103"/>
      <c r="QK18" s="103"/>
      <c r="QL18" s="103"/>
      <c r="QM18" s="103"/>
      <c r="QN18" s="103"/>
      <c r="QO18" s="103"/>
      <c r="QP18" s="103"/>
      <c r="QQ18" s="103"/>
      <c r="QR18" s="103"/>
      <c r="QS18" s="103"/>
      <c r="QT18" s="103"/>
      <c r="QU18" s="103"/>
      <c r="QV18" s="103"/>
      <c r="QW18" s="103"/>
      <c r="QX18" s="103"/>
      <c r="QY18" s="103"/>
      <c r="QZ18" s="103"/>
      <c r="RA18" s="103"/>
      <c r="RB18" s="103"/>
      <c r="RC18" s="103"/>
      <c r="RD18" s="103"/>
      <c r="RE18" s="103"/>
      <c r="RF18" s="103"/>
      <c r="RG18" s="103"/>
      <c r="RH18" s="103"/>
      <c r="RI18" s="103"/>
      <c r="RJ18" s="103"/>
      <c r="RK18" s="103"/>
      <c r="RL18" s="103"/>
      <c r="RM18" s="103"/>
      <c r="RN18" s="103"/>
      <c r="RO18" s="103"/>
      <c r="RP18" s="103"/>
      <c r="RQ18" s="103"/>
      <c r="RR18" s="103"/>
      <c r="RS18" s="103"/>
      <c r="RT18" s="103"/>
      <c r="RU18" s="103"/>
      <c r="RV18" s="103"/>
      <c r="RW18" s="103"/>
      <c r="RX18" s="103"/>
      <c r="RY18" s="103"/>
      <c r="RZ18" s="103"/>
      <c r="SA18" s="103"/>
      <c r="SB18" s="103"/>
      <c r="SC18" s="103"/>
      <c r="SD18" s="103"/>
      <c r="SE18" s="103"/>
      <c r="SF18" s="103"/>
      <c r="SG18" s="103"/>
      <c r="SH18" s="103"/>
      <c r="SI18" s="103"/>
      <c r="SJ18" s="103"/>
      <c r="SK18" s="103"/>
      <c r="SL18" s="103"/>
      <c r="SM18" s="103"/>
      <c r="SN18" s="103"/>
      <c r="SO18" s="103"/>
      <c r="SP18" s="103"/>
      <c r="SQ18" s="103"/>
      <c r="SR18" s="103"/>
      <c r="SS18" s="103"/>
      <c r="ST18" s="103"/>
      <c r="SU18" s="103"/>
      <c r="SV18" s="103"/>
      <c r="SW18" s="103"/>
      <c r="SX18" s="103"/>
      <c r="SY18" s="103"/>
      <c r="SZ18" s="103"/>
      <c r="TA18" s="103"/>
      <c r="TB18" s="103"/>
      <c r="TC18" s="103"/>
      <c r="TD18" s="103"/>
      <c r="TE18" s="103"/>
      <c r="TF18" s="103"/>
      <c r="TG18" s="103"/>
      <c r="TH18" s="103"/>
      <c r="TI18" s="103"/>
      <c r="TJ18" s="103"/>
      <c r="TK18" s="103"/>
      <c r="TL18" s="103"/>
      <c r="TM18" s="103"/>
      <c r="TN18" s="103"/>
      <c r="TO18" s="103"/>
      <c r="TP18" s="103"/>
      <c r="TQ18" s="103"/>
      <c r="TR18" s="103"/>
      <c r="TS18" s="103"/>
      <c r="TT18" s="103"/>
      <c r="TU18" s="103"/>
      <c r="TV18" s="103"/>
      <c r="TW18" s="103"/>
      <c r="TX18" s="103"/>
      <c r="TY18" s="103"/>
      <c r="TZ18" s="103"/>
      <c r="UA18" s="103"/>
      <c r="UB18" s="103"/>
      <c r="UC18" s="103"/>
      <c r="UD18" s="103"/>
      <c r="UE18" s="103"/>
      <c r="UF18" s="103"/>
      <c r="UG18" s="103"/>
      <c r="UH18" s="103"/>
      <c r="UI18" s="103"/>
      <c r="UJ18" s="103"/>
      <c r="UK18" s="103"/>
      <c r="UL18" s="103"/>
      <c r="UM18" s="103"/>
      <c r="UN18" s="103"/>
      <c r="UO18" s="103"/>
      <c r="UP18" s="103"/>
      <c r="UQ18" s="103"/>
      <c r="UR18" s="103"/>
      <c r="US18" s="103"/>
      <c r="UT18" s="103"/>
      <c r="UU18" s="103"/>
      <c r="UV18" s="103"/>
      <c r="UW18" s="103"/>
      <c r="UX18" s="103"/>
      <c r="UY18" s="103"/>
      <c r="UZ18" s="103"/>
      <c r="VA18" s="103"/>
      <c r="VB18" s="103"/>
      <c r="VC18" s="103"/>
      <c r="VD18" s="103"/>
      <c r="VE18" s="103"/>
      <c r="VF18" s="103"/>
      <c r="VG18" s="103"/>
      <c r="VH18" s="103"/>
      <c r="VI18" s="103"/>
      <c r="VJ18" s="103"/>
      <c r="VK18" s="103"/>
      <c r="VL18" s="103"/>
      <c r="VM18" s="103"/>
      <c r="VN18" s="103"/>
      <c r="VO18" s="103"/>
      <c r="VP18" s="103"/>
      <c r="VQ18" s="103"/>
      <c r="VR18" s="103"/>
      <c r="VS18" s="103"/>
      <c r="VT18" s="103"/>
      <c r="VU18" s="103"/>
      <c r="VV18" s="103"/>
      <c r="VW18" s="103"/>
      <c r="VX18" s="103"/>
      <c r="VY18" s="103"/>
      <c r="VZ18" s="103"/>
      <c r="WA18" s="103"/>
      <c r="WB18" s="103"/>
      <c r="WC18" s="103"/>
      <c r="WD18" s="103"/>
      <c r="WE18" s="103"/>
      <c r="WF18" s="103"/>
      <c r="WG18" s="103"/>
      <c r="WH18" s="103"/>
      <c r="WI18" s="103"/>
      <c r="WJ18" s="103"/>
      <c r="WK18" s="103"/>
      <c r="WL18" s="103"/>
      <c r="WM18" s="103"/>
      <c r="WN18" s="103"/>
      <c r="WO18" s="103"/>
      <c r="WP18" s="103"/>
      <c r="WQ18" s="103"/>
      <c r="WR18" s="103"/>
      <c r="WS18" s="103"/>
      <c r="WT18" s="103"/>
      <c r="WU18" s="103"/>
      <c r="WV18" s="103"/>
      <c r="WW18" s="103"/>
      <c r="WX18" s="103"/>
      <c r="WY18" s="103"/>
      <c r="WZ18" s="103"/>
      <c r="XA18" s="103"/>
      <c r="XB18" s="103"/>
      <c r="XC18" s="103"/>
      <c r="XD18" s="103"/>
      <c r="XE18" s="103"/>
      <c r="XF18" s="103"/>
      <c r="XG18" s="103"/>
      <c r="XH18" s="103"/>
      <c r="XI18" s="103"/>
      <c r="XJ18" s="103"/>
      <c r="XK18" s="103"/>
      <c r="XL18" s="103"/>
      <c r="XM18" s="103"/>
      <c r="XN18" s="103"/>
      <c r="XO18" s="103"/>
      <c r="XP18" s="103"/>
      <c r="XQ18" s="103"/>
      <c r="XR18" s="103"/>
      <c r="XS18" s="103"/>
      <c r="XT18" s="103"/>
      <c r="XU18" s="103"/>
      <c r="XV18" s="103"/>
      <c r="XW18" s="103"/>
      <c r="XX18" s="103"/>
      <c r="XY18" s="103"/>
      <c r="XZ18" s="103"/>
      <c r="YA18" s="103"/>
      <c r="YB18" s="103"/>
      <c r="YC18" s="103"/>
      <c r="YD18" s="103"/>
      <c r="YE18" s="103"/>
      <c r="YF18" s="103"/>
      <c r="YG18" s="103"/>
      <c r="YH18" s="103"/>
      <c r="YI18" s="103"/>
      <c r="YJ18" s="103"/>
      <c r="YK18" s="103"/>
      <c r="YL18" s="103"/>
      <c r="YM18" s="103"/>
      <c r="YN18" s="103"/>
      <c r="YO18" s="103"/>
      <c r="YP18" s="103"/>
      <c r="YQ18" s="103"/>
      <c r="YR18" s="103"/>
      <c r="YS18" s="103"/>
      <c r="YT18" s="103"/>
      <c r="YU18" s="103"/>
      <c r="YV18" s="103"/>
      <c r="YW18" s="103"/>
      <c r="YX18" s="103"/>
      <c r="YY18" s="103"/>
      <c r="YZ18" s="103"/>
      <c r="ZA18" s="103"/>
      <c r="ZB18" s="103"/>
      <c r="ZC18" s="103"/>
      <c r="ZD18" s="103"/>
      <c r="ZE18" s="103"/>
      <c r="ZF18" s="103"/>
      <c r="ZG18" s="103"/>
      <c r="ZH18" s="103"/>
      <c r="ZI18" s="103"/>
      <c r="ZJ18" s="103"/>
      <c r="ZK18" s="103"/>
      <c r="ZL18" s="103"/>
      <c r="ZM18" s="103"/>
      <c r="ZN18" s="103"/>
      <c r="ZO18" s="103"/>
      <c r="ZP18" s="103"/>
      <c r="ZQ18" s="103"/>
      <c r="ZR18" s="103"/>
      <c r="ZS18" s="103"/>
      <c r="ZT18" s="103"/>
      <c r="ZU18" s="103"/>
      <c r="ZV18" s="103"/>
      <c r="ZW18" s="103"/>
      <c r="ZX18" s="103"/>
      <c r="ZY18" s="103"/>
      <c r="ZZ18" s="103"/>
      <c r="AAA18" s="103"/>
      <c r="AAB18" s="103"/>
      <c r="AAC18" s="103"/>
      <c r="AAD18" s="103"/>
      <c r="AAE18" s="103"/>
      <c r="AAF18" s="103"/>
      <c r="AAG18" s="103"/>
      <c r="AAH18" s="103"/>
      <c r="AAI18" s="103"/>
      <c r="AAJ18" s="103"/>
      <c r="AAK18" s="103"/>
      <c r="AAL18" s="103"/>
      <c r="AAM18" s="103"/>
      <c r="AAN18" s="103"/>
      <c r="AAO18" s="103"/>
      <c r="AAP18" s="103"/>
      <c r="AAQ18" s="103"/>
      <c r="AAR18" s="103"/>
      <c r="AAS18" s="103"/>
      <c r="AAT18" s="103"/>
      <c r="AAU18" s="103"/>
      <c r="AAV18" s="103"/>
      <c r="AAW18" s="103"/>
      <c r="AAX18" s="103"/>
      <c r="AAY18" s="103"/>
      <c r="AAZ18" s="103"/>
      <c r="ABA18" s="103"/>
      <c r="ABB18" s="103"/>
      <c r="ABC18" s="103"/>
      <c r="ABD18" s="103"/>
      <c r="ABE18" s="103"/>
      <c r="ABF18" s="103"/>
      <c r="ABG18" s="103"/>
      <c r="ABH18" s="103"/>
      <c r="ABI18" s="103"/>
      <c r="ABJ18" s="103"/>
      <c r="ABK18" s="103"/>
      <c r="ABL18" s="103"/>
      <c r="ABM18" s="103"/>
      <c r="ABN18" s="103"/>
      <c r="ABO18" s="103"/>
      <c r="ABP18" s="103"/>
      <c r="ABQ18" s="103"/>
      <c r="ABR18" s="103"/>
      <c r="ABS18" s="103"/>
      <c r="ABT18" s="103"/>
      <c r="ABU18" s="103"/>
      <c r="ABV18" s="103"/>
      <c r="ABW18" s="103"/>
      <c r="ABX18" s="103"/>
      <c r="ABY18" s="103"/>
      <c r="ABZ18" s="103"/>
      <c r="ACA18" s="103"/>
      <c r="ACB18" s="103"/>
      <c r="ACC18" s="103"/>
      <c r="ACD18" s="103"/>
      <c r="ACE18" s="103"/>
      <c r="ACF18" s="103"/>
      <c r="ACG18" s="103"/>
      <c r="ACH18" s="103"/>
      <c r="ACI18" s="103"/>
      <c r="ACJ18" s="103"/>
      <c r="ACK18" s="103"/>
      <c r="ACL18" s="103"/>
      <c r="ACM18" s="103"/>
      <c r="ACN18" s="103"/>
      <c r="ACO18" s="103"/>
      <c r="ACP18" s="103"/>
      <c r="ACQ18" s="103"/>
      <c r="ACR18" s="103"/>
      <c r="ACS18" s="103"/>
      <c r="ACT18" s="103"/>
      <c r="ACU18" s="103"/>
      <c r="ACV18" s="103"/>
      <c r="ACW18" s="103"/>
      <c r="ACX18" s="103"/>
      <c r="ACY18" s="103"/>
      <c r="ACZ18" s="103"/>
      <c r="ADA18" s="103"/>
      <c r="ADB18" s="103"/>
      <c r="ADC18" s="103"/>
      <c r="ADD18" s="103"/>
      <c r="ADE18" s="103"/>
      <c r="ADF18" s="103"/>
      <c r="ADG18" s="103"/>
      <c r="ADH18" s="103"/>
      <c r="ADI18" s="103"/>
      <c r="ADJ18" s="103"/>
      <c r="ADK18" s="103"/>
      <c r="ADL18" s="103"/>
      <c r="ADM18" s="103"/>
      <c r="ADN18" s="103"/>
      <c r="ADO18" s="103"/>
      <c r="ADP18" s="103"/>
      <c r="ADQ18" s="103"/>
      <c r="ADR18" s="103"/>
      <c r="ADS18" s="103"/>
      <c r="ADT18" s="103"/>
      <c r="ADU18" s="103"/>
      <c r="ADV18" s="103"/>
      <c r="ADW18" s="103"/>
      <c r="ADX18" s="103"/>
      <c r="ADY18" s="103"/>
      <c r="ADZ18" s="103"/>
      <c r="AEA18" s="103"/>
      <c r="AEB18" s="103"/>
      <c r="AEC18" s="103"/>
      <c r="AED18" s="103"/>
      <c r="AEE18" s="103"/>
      <c r="AEF18" s="103"/>
      <c r="AEG18" s="103"/>
      <c r="AEH18" s="103"/>
      <c r="AEI18" s="103"/>
      <c r="AEJ18" s="103"/>
      <c r="AEK18" s="103"/>
      <c r="AEL18" s="103"/>
      <c r="AEM18" s="103"/>
      <c r="AEN18" s="103"/>
      <c r="AEO18" s="103"/>
      <c r="AEP18" s="103"/>
      <c r="AEQ18" s="103"/>
      <c r="AER18" s="103"/>
      <c r="AES18" s="103"/>
      <c r="AET18" s="103"/>
      <c r="AEU18" s="103"/>
      <c r="AEV18" s="103"/>
      <c r="AEW18" s="103"/>
      <c r="AEX18" s="103"/>
      <c r="AEY18" s="103"/>
      <c r="AEZ18" s="103"/>
      <c r="AFA18" s="103"/>
      <c r="AFB18" s="103"/>
      <c r="AFC18" s="103"/>
      <c r="AFD18" s="103"/>
      <c r="AFE18" s="103"/>
      <c r="AFF18" s="103"/>
      <c r="AFG18" s="103"/>
      <c r="AFH18" s="103"/>
      <c r="AFI18" s="103"/>
      <c r="AFJ18" s="103"/>
      <c r="AFK18" s="103"/>
      <c r="AFL18" s="103"/>
      <c r="AFM18" s="103"/>
      <c r="AFN18" s="103"/>
      <c r="AFO18" s="103"/>
      <c r="AFP18" s="103"/>
      <c r="AFQ18" s="103"/>
      <c r="AFR18" s="103"/>
      <c r="AFS18" s="103"/>
      <c r="AFT18" s="103"/>
      <c r="AFU18" s="103"/>
      <c r="AFV18" s="103"/>
      <c r="AFW18" s="103"/>
      <c r="AFX18" s="103"/>
      <c r="AFY18" s="103"/>
      <c r="AFZ18" s="103"/>
      <c r="AGA18" s="103"/>
      <c r="AGB18" s="103"/>
      <c r="AGC18" s="103"/>
      <c r="AGD18" s="103"/>
      <c r="AGE18" s="103"/>
      <c r="AGF18" s="103"/>
      <c r="AGG18" s="103"/>
      <c r="AGH18" s="103"/>
      <c r="AGI18" s="103"/>
      <c r="AGJ18" s="103"/>
      <c r="AGK18" s="103"/>
      <c r="AGL18" s="103"/>
      <c r="AGM18" s="103"/>
      <c r="AGN18" s="103"/>
      <c r="AGO18" s="103"/>
      <c r="AGP18" s="103"/>
      <c r="AGQ18" s="103"/>
      <c r="AGR18" s="103"/>
      <c r="AGS18" s="103"/>
      <c r="AGT18" s="103"/>
      <c r="AGU18" s="103"/>
      <c r="AGV18" s="103"/>
      <c r="AGW18" s="103"/>
      <c r="AGX18" s="103"/>
      <c r="AGY18" s="103"/>
      <c r="AGZ18" s="103"/>
      <c r="AHA18" s="103"/>
      <c r="AHB18" s="103"/>
      <c r="AHC18" s="103"/>
      <c r="AHD18" s="103"/>
      <c r="AHE18" s="103"/>
      <c r="AHF18" s="103"/>
      <c r="AHG18" s="103"/>
      <c r="AHH18" s="103"/>
      <c r="AHI18" s="103"/>
      <c r="AHJ18" s="103"/>
      <c r="AHK18" s="103"/>
      <c r="AHL18" s="103"/>
      <c r="AHM18" s="103"/>
      <c r="AHN18" s="103"/>
      <c r="AHO18" s="103"/>
      <c r="AHP18" s="103"/>
      <c r="AHQ18" s="103"/>
      <c r="AHR18" s="103"/>
      <c r="AHS18" s="103"/>
      <c r="AHT18" s="103"/>
      <c r="AHU18" s="103"/>
      <c r="AHV18" s="103"/>
      <c r="AHW18" s="103"/>
      <c r="AHX18" s="103"/>
      <c r="AHY18" s="103"/>
      <c r="AHZ18" s="103"/>
      <c r="AIA18" s="103"/>
      <c r="AIB18" s="103"/>
      <c r="AIC18" s="103"/>
      <c r="AID18" s="103"/>
      <c r="AIE18" s="103"/>
      <c r="AIF18" s="103"/>
      <c r="AIG18" s="103"/>
      <c r="AIH18" s="103"/>
      <c r="AII18" s="103"/>
      <c r="AIJ18" s="103"/>
      <c r="AIK18" s="103"/>
      <c r="AIL18" s="103"/>
      <c r="AIM18" s="103"/>
      <c r="AIN18" s="103"/>
      <c r="AIO18" s="103"/>
      <c r="AIP18" s="103"/>
      <c r="AIQ18" s="103"/>
      <c r="AIR18" s="103"/>
      <c r="AIS18" s="103"/>
      <c r="AIT18" s="103"/>
      <c r="AIU18" s="103"/>
      <c r="AIV18" s="103"/>
      <c r="AIW18" s="103"/>
      <c r="AIX18" s="103"/>
      <c r="AIY18" s="103"/>
      <c r="AIZ18" s="103"/>
      <c r="AJA18" s="103"/>
      <c r="AJB18" s="103"/>
      <c r="AJC18" s="103"/>
      <c r="AJD18" s="103"/>
      <c r="AJE18" s="103"/>
      <c r="AJF18" s="103"/>
      <c r="AJG18" s="103"/>
      <c r="AJH18" s="103"/>
      <c r="AJI18" s="103"/>
      <c r="AJJ18" s="103"/>
      <c r="AJK18" s="103"/>
      <c r="AJL18" s="103"/>
      <c r="AJM18" s="103"/>
      <c r="AJN18" s="103"/>
      <c r="AJO18" s="103"/>
      <c r="AJP18" s="103"/>
      <c r="AJQ18" s="103"/>
      <c r="AJR18" s="103"/>
      <c r="AJS18" s="103"/>
      <c r="AJT18" s="103"/>
      <c r="AJU18" s="103"/>
      <c r="AJV18" s="103"/>
      <c r="AJW18" s="103"/>
      <c r="AJX18" s="103"/>
      <c r="AJY18" s="103"/>
      <c r="AJZ18" s="103"/>
      <c r="AKA18" s="103"/>
      <c r="AKB18" s="103"/>
      <c r="AKC18" s="103"/>
      <c r="AKD18" s="103"/>
      <c r="AKE18" s="103"/>
      <c r="AKF18" s="103"/>
      <c r="AKG18" s="103"/>
      <c r="AKH18" s="103"/>
      <c r="AKI18" s="103"/>
      <c r="AKJ18" s="103"/>
      <c r="AKK18" s="103"/>
      <c r="AKL18" s="103"/>
      <c r="AKM18" s="103"/>
      <c r="AKN18" s="103"/>
      <c r="AKO18" s="103"/>
      <c r="AKP18" s="103"/>
      <c r="AKQ18" s="103"/>
      <c r="AKR18" s="103"/>
      <c r="AKS18" s="103"/>
      <c r="AKT18" s="103"/>
      <c r="AKU18" s="103"/>
      <c r="AKV18" s="103"/>
      <c r="AKW18" s="103"/>
      <c r="AKX18" s="103"/>
      <c r="AKY18" s="103"/>
      <c r="AKZ18" s="103"/>
      <c r="ALA18" s="103"/>
      <c r="ALB18" s="103"/>
      <c r="ALC18" s="103"/>
      <c r="ALD18" s="103"/>
      <c r="ALE18" s="103"/>
      <c r="ALF18" s="103"/>
      <c r="ALG18" s="103"/>
      <c r="ALH18" s="103"/>
      <c r="ALI18" s="103"/>
      <c r="ALJ18" s="103"/>
      <c r="ALK18" s="103"/>
      <c r="ALL18" s="103"/>
      <c r="ALM18" s="103"/>
      <c r="ALN18" s="103"/>
      <c r="ALO18" s="103"/>
      <c r="ALP18" s="103"/>
      <c r="ALQ18" s="103"/>
      <c r="ALR18" s="103"/>
      <c r="ALS18" s="103"/>
      <c r="ALT18" s="103"/>
      <c r="ALU18" s="103"/>
      <c r="ALV18" s="103"/>
      <c r="ALW18" s="103"/>
      <c r="ALX18" s="103"/>
      <c r="ALY18" s="103"/>
      <c r="ALZ18" s="103"/>
      <c r="AMA18" s="103"/>
      <c r="AMB18" s="103"/>
      <c r="AMC18" s="103"/>
      <c r="AMD18" s="103"/>
      <c r="AME18" s="103"/>
      <c r="AMF18" s="103"/>
      <c r="AMG18" s="103"/>
      <c r="AMH18" s="103"/>
      <c r="AMI18" s="103"/>
      <c r="AMJ18" s="103"/>
      <c r="AMK18" s="103"/>
      <c r="AML18" s="103"/>
      <c r="AMM18" s="103"/>
      <c r="AMN18" s="103"/>
      <c r="AMO18" s="103"/>
      <c r="AMP18" s="103"/>
      <c r="AMQ18" s="103"/>
    </row>
    <row r="19" spans="1:1031" s="104" customFormat="1" ht="85.5" customHeight="1" thickBot="1" x14ac:dyDescent="0.3">
      <c r="A19" s="59">
        <v>8</v>
      </c>
      <c r="B19" s="248"/>
      <c r="C19" s="72" t="s">
        <v>99</v>
      </c>
      <c r="D19" s="72" t="s">
        <v>139</v>
      </c>
      <c r="E19" s="72" t="s">
        <v>361</v>
      </c>
      <c r="F19" s="99" t="s">
        <v>140</v>
      </c>
      <c r="G19" s="59" t="s">
        <v>251</v>
      </c>
      <c r="H19" s="99" t="s">
        <v>204</v>
      </c>
      <c r="I19" s="85">
        <v>42552</v>
      </c>
      <c r="J19" s="85">
        <v>44012</v>
      </c>
      <c r="K19" s="59" t="s">
        <v>164</v>
      </c>
      <c r="L19" s="59" t="s">
        <v>29</v>
      </c>
      <c r="M19" s="59" t="s">
        <v>405</v>
      </c>
      <c r="N19" s="59" t="s">
        <v>405</v>
      </c>
      <c r="O19" s="59" t="s">
        <v>31</v>
      </c>
      <c r="P19" s="59">
        <v>121</v>
      </c>
      <c r="Q19" s="84">
        <v>28788904.989999998</v>
      </c>
      <c r="R19" s="84">
        <v>0</v>
      </c>
      <c r="S19" s="84">
        <v>5202363.67</v>
      </c>
      <c r="T19" s="112">
        <f t="shared" si="2"/>
        <v>33991268.659999996</v>
      </c>
      <c r="U19" s="84">
        <v>0</v>
      </c>
      <c r="V19" s="84">
        <v>34213.46</v>
      </c>
      <c r="W19" s="112">
        <f t="shared" si="1"/>
        <v>34025482.119999997</v>
      </c>
      <c r="X19" s="101" t="s">
        <v>32</v>
      </c>
      <c r="Y19" s="86">
        <v>2</v>
      </c>
      <c r="Z19" s="84">
        <f>8761460.82+2735167.16</f>
        <v>11496627.98</v>
      </c>
      <c r="AA19" s="84">
        <v>0</v>
      </c>
      <c r="AB19" s="102"/>
      <c r="AC19" s="102"/>
      <c r="AD19" s="102"/>
      <c r="AE19" s="102"/>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c r="IW19" s="103"/>
      <c r="IX19" s="103"/>
      <c r="IY19" s="103"/>
      <c r="IZ19" s="103"/>
      <c r="JA19" s="103"/>
      <c r="JB19" s="103"/>
      <c r="JC19" s="103"/>
      <c r="JD19" s="103"/>
      <c r="JE19" s="103"/>
      <c r="JF19" s="103"/>
      <c r="JG19" s="103"/>
      <c r="JH19" s="103"/>
      <c r="JI19" s="103"/>
      <c r="JJ19" s="103"/>
      <c r="JK19" s="103"/>
      <c r="JL19" s="103"/>
      <c r="JM19" s="103"/>
      <c r="JN19" s="103"/>
      <c r="JO19" s="103"/>
      <c r="JP19" s="103"/>
      <c r="JQ19" s="103"/>
      <c r="JR19" s="103"/>
      <c r="JS19" s="103"/>
      <c r="JT19" s="103"/>
      <c r="JU19" s="103"/>
      <c r="JV19" s="103"/>
      <c r="JW19" s="103"/>
      <c r="JX19" s="103"/>
      <c r="JY19" s="103"/>
      <c r="JZ19" s="103"/>
      <c r="KA19" s="103"/>
      <c r="KB19" s="103"/>
      <c r="KC19" s="103"/>
      <c r="KD19" s="103"/>
      <c r="KE19" s="103"/>
      <c r="KF19" s="103"/>
      <c r="KG19" s="103"/>
      <c r="KH19" s="103"/>
      <c r="KI19" s="103"/>
      <c r="KJ19" s="103"/>
      <c r="KK19" s="103"/>
      <c r="KL19" s="103"/>
      <c r="KM19" s="103"/>
      <c r="KN19" s="103"/>
      <c r="KO19" s="103"/>
      <c r="KP19" s="103"/>
      <c r="KQ19" s="103"/>
      <c r="KR19" s="103"/>
      <c r="KS19" s="103"/>
      <c r="KT19" s="103"/>
      <c r="KU19" s="103"/>
      <c r="KV19" s="103"/>
      <c r="KW19" s="103"/>
      <c r="KX19" s="103"/>
      <c r="KY19" s="103"/>
      <c r="KZ19" s="103"/>
      <c r="LA19" s="103"/>
      <c r="LB19" s="103"/>
      <c r="LC19" s="103"/>
      <c r="LD19" s="103"/>
      <c r="LE19" s="103"/>
      <c r="LF19" s="103"/>
      <c r="LG19" s="103"/>
      <c r="LH19" s="103"/>
      <c r="LI19" s="103"/>
      <c r="LJ19" s="103"/>
      <c r="LK19" s="103"/>
      <c r="LL19" s="103"/>
      <c r="LM19" s="103"/>
      <c r="LN19" s="103"/>
      <c r="LO19" s="103"/>
      <c r="LP19" s="103"/>
      <c r="LQ19" s="103"/>
      <c r="LR19" s="103"/>
      <c r="LS19" s="103"/>
      <c r="LT19" s="103"/>
      <c r="LU19" s="103"/>
      <c r="LV19" s="103"/>
      <c r="LW19" s="103"/>
      <c r="LX19" s="103"/>
      <c r="LY19" s="103"/>
      <c r="LZ19" s="103"/>
      <c r="MA19" s="103"/>
      <c r="MB19" s="103"/>
      <c r="MC19" s="103"/>
      <c r="MD19" s="103"/>
      <c r="ME19" s="103"/>
      <c r="MF19" s="103"/>
      <c r="MG19" s="103"/>
      <c r="MH19" s="103"/>
      <c r="MI19" s="103"/>
      <c r="MJ19" s="103"/>
      <c r="MK19" s="103"/>
      <c r="ML19" s="103"/>
      <c r="MM19" s="103"/>
      <c r="MN19" s="103"/>
      <c r="MO19" s="103"/>
      <c r="MP19" s="103"/>
      <c r="MQ19" s="103"/>
      <c r="MR19" s="103"/>
      <c r="MS19" s="103"/>
      <c r="MT19" s="103"/>
      <c r="MU19" s="103"/>
      <c r="MV19" s="103"/>
      <c r="MW19" s="103"/>
      <c r="MX19" s="103"/>
      <c r="MY19" s="103"/>
      <c r="MZ19" s="103"/>
      <c r="NA19" s="103"/>
      <c r="NB19" s="103"/>
      <c r="NC19" s="103"/>
      <c r="ND19" s="103"/>
      <c r="NE19" s="103"/>
      <c r="NF19" s="103"/>
      <c r="NG19" s="103"/>
      <c r="NH19" s="103"/>
      <c r="NI19" s="103"/>
      <c r="NJ19" s="103"/>
      <c r="NK19" s="103"/>
      <c r="NL19" s="103"/>
      <c r="NM19" s="103"/>
      <c r="NN19" s="103"/>
      <c r="NO19" s="103"/>
      <c r="NP19" s="103"/>
      <c r="NQ19" s="103"/>
      <c r="NR19" s="103"/>
      <c r="NS19" s="103"/>
      <c r="NT19" s="103"/>
      <c r="NU19" s="103"/>
      <c r="NV19" s="103"/>
      <c r="NW19" s="103"/>
      <c r="NX19" s="103"/>
      <c r="NY19" s="103"/>
      <c r="NZ19" s="103"/>
      <c r="OA19" s="103"/>
      <c r="OB19" s="103"/>
      <c r="OC19" s="103"/>
      <c r="OD19" s="103"/>
      <c r="OE19" s="103"/>
      <c r="OF19" s="103"/>
      <c r="OG19" s="103"/>
      <c r="OH19" s="103"/>
      <c r="OI19" s="103"/>
      <c r="OJ19" s="103"/>
      <c r="OK19" s="103"/>
      <c r="OL19" s="103"/>
      <c r="OM19" s="103"/>
      <c r="ON19" s="103"/>
      <c r="OO19" s="103"/>
      <c r="OP19" s="103"/>
      <c r="OQ19" s="103"/>
      <c r="OR19" s="103"/>
      <c r="OS19" s="103"/>
      <c r="OT19" s="103"/>
      <c r="OU19" s="103"/>
      <c r="OV19" s="103"/>
      <c r="OW19" s="103"/>
      <c r="OX19" s="103"/>
      <c r="OY19" s="103"/>
      <c r="OZ19" s="103"/>
      <c r="PA19" s="103"/>
      <c r="PB19" s="103"/>
      <c r="PC19" s="103"/>
      <c r="PD19" s="103"/>
      <c r="PE19" s="103"/>
      <c r="PF19" s="103"/>
      <c r="PG19" s="103"/>
      <c r="PH19" s="103"/>
      <c r="PI19" s="103"/>
      <c r="PJ19" s="103"/>
      <c r="PK19" s="103"/>
      <c r="PL19" s="103"/>
      <c r="PM19" s="103"/>
      <c r="PN19" s="103"/>
      <c r="PO19" s="103"/>
      <c r="PP19" s="103"/>
      <c r="PQ19" s="103"/>
      <c r="PR19" s="103"/>
      <c r="PS19" s="103"/>
      <c r="PT19" s="103"/>
      <c r="PU19" s="103"/>
      <c r="PV19" s="103"/>
      <c r="PW19" s="103"/>
      <c r="PX19" s="103"/>
      <c r="PY19" s="103"/>
      <c r="PZ19" s="103"/>
      <c r="QA19" s="103"/>
      <c r="QB19" s="103"/>
      <c r="QC19" s="103"/>
      <c r="QD19" s="103"/>
      <c r="QE19" s="103"/>
      <c r="QF19" s="103"/>
      <c r="QG19" s="103"/>
      <c r="QH19" s="103"/>
      <c r="QI19" s="103"/>
      <c r="QJ19" s="103"/>
      <c r="QK19" s="103"/>
      <c r="QL19" s="103"/>
      <c r="QM19" s="103"/>
      <c r="QN19" s="103"/>
      <c r="QO19" s="103"/>
      <c r="QP19" s="103"/>
      <c r="QQ19" s="103"/>
      <c r="QR19" s="103"/>
      <c r="QS19" s="103"/>
      <c r="QT19" s="103"/>
      <c r="QU19" s="103"/>
      <c r="QV19" s="103"/>
      <c r="QW19" s="103"/>
      <c r="QX19" s="103"/>
      <c r="QY19" s="103"/>
      <c r="QZ19" s="103"/>
      <c r="RA19" s="103"/>
      <c r="RB19" s="103"/>
      <c r="RC19" s="103"/>
      <c r="RD19" s="103"/>
      <c r="RE19" s="103"/>
      <c r="RF19" s="103"/>
      <c r="RG19" s="103"/>
      <c r="RH19" s="103"/>
      <c r="RI19" s="103"/>
      <c r="RJ19" s="103"/>
      <c r="RK19" s="103"/>
      <c r="RL19" s="103"/>
      <c r="RM19" s="103"/>
      <c r="RN19" s="103"/>
      <c r="RO19" s="103"/>
      <c r="RP19" s="103"/>
      <c r="RQ19" s="103"/>
      <c r="RR19" s="103"/>
      <c r="RS19" s="103"/>
      <c r="RT19" s="103"/>
      <c r="RU19" s="103"/>
      <c r="RV19" s="103"/>
      <c r="RW19" s="103"/>
      <c r="RX19" s="103"/>
      <c r="RY19" s="103"/>
      <c r="RZ19" s="103"/>
      <c r="SA19" s="103"/>
      <c r="SB19" s="103"/>
      <c r="SC19" s="103"/>
      <c r="SD19" s="103"/>
      <c r="SE19" s="103"/>
      <c r="SF19" s="103"/>
      <c r="SG19" s="103"/>
      <c r="SH19" s="103"/>
      <c r="SI19" s="103"/>
      <c r="SJ19" s="103"/>
      <c r="SK19" s="103"/>
      <c r="SL19" s="103"/>
      <c r="SM19" s="103"/>
      <c r="SN19" s="103"/>
      <c r="SO19" s="103"/>
      <c r="SP19" s="103"/>
      <c r="SQ19" s="103"/>
      <c r="SR19" s="103"/>
      <c r="SS19" s="103"/>
      <c r="ST19" s="103"/>
      <c r="SU19" s="103"/>
      <c r="SV19" s="103"/>
      <c r="SW19" s="103"/>
      <c r="SX19" s="103"/>
      <c r="SY19" s="103"/>
      <c r="SZ19" s="103"/>
      <c r="TA19" s="103"/>
      <c r="TB19" s="103"/>
      <c r="TC19" s="103"/>
      <c r="TD19" s="103"/>
      <c r="TE19" s="103"/>
      <c r="TF19" s="103"/>
      <c r="TG19" s="103"/>
      <c r="TH19" s="103"/>
      <c r="TI19" s="103"/>
      <c r="TJ19" s="103"/>
      <c r="TK19" s="103"/>
      <c r="TL19" s="103"/>
      <c r="TM19" s="103"/>
      <c r="TN19" s="103"/>
      <c r="TO19" s="103"/>
      <c r="TP19" s="103"/>
      <c r="TQ19" s="103"/>
      <c r="TR19" s="103"/>
      <c r="TS19" s="103"/>
      <c r="TT19" s="103"/>
      <c r="TU19" s="103"/>
      <c r="TV19" s="103"/>
      <c r="TW19" s="103"/>
      <c r="TX19" s="103"/>
      <c r="TY19" s="103"/>
      <c r="TZ19" s="103"/>
      <c r="UA19" s="103"/>
      <c r="UB19" s="103"/>
      <c r="UC19" s="103"/>
      <c r="UD19" s="103"/>
      <c r="UE19" s="103"/>
      <c r="UF19" s="103"/>
      <c r="UG19" s="103"/>
      <c r="UH19" s="103"/>
      <c r="UI19" s="103"/>
      <c r="UJ19" s="103"/>
      <c r="UK19" s="103"/>
      <c r="UL19" s="103"/>
      <c r="UM19" s="103"/>
      <c r="UN19" s="103"/>
      <c r="UO19" s="103"/>
      <c r="UP19" s="103"/>
      <c r="UQ19" s="103"/>
      <c r="UR19" s="103"/>
      <c r="US19" s="103"/>
      <c r="UT19" s="103"/>
      <c r="UU19" s="103"/>
      <c r="UV19" s="103"/>
      <c r="UW19" s="103"/>
      <c r="UX19" s="103"/>
      <c r="UY19" s="103"/>
      <c r="UZ19" s="103"/>
      <c r="VA19" s="103"/>
      <c r="VB19" s="103"/>
      <c r="VC19" s="103"/>
      <c r="VD19" s="103"/>
      <c r="VE19" s="103"/>
      <c r="VF19" s="103"/>
      <c r="VG19" s="103"/>
      <c r="VH19" s="103"/>
      <c r="VI19" s="103"/>
      <c r="VJ19" s="103"/>
      <c r="VK19" s="103"/>
      <c r="VL19" s="103"/>
      <c r="VM19" s="103"/>
      <c r="VN19" s="103"/>
      <c r="VO19" s="103"/>
      <c r="VP19" s="103"/>
      <c r="VQ19" s="103"/>
      <c r="VR19" s="103"/>
      <c r="VS19" s="103"/>
      <c r="VT19" s="103"/>
      <c r="VU19" s="103"/>
      <c r="VV19" s="103"/>
      <c r="VW19" s="103"/>
      <c r="VX19" s="103"/>
      <c r="VY19" s="103"/>
      <c r="VZ19" s="103"/>
      <c r="WA19" s="103"/>
      <c r="WB19" s="103"/>
      <c r="WC19" s="103"/>
      <c r="WD19" s="103"/>
      <c r="WE19" s="103"/>
      <c r="WF19" s="103"/>
      <c r="WG19" s="103"/>
      <c r="WH19" s="103"/>
      <c r="WI19" s="103"/>
      <c r="WJ19" s="103"/>
      <c r="WK19" s="103"/>
      <c r="WL19" s="103"/>
      <c r="WM19" s="103"/>
      <c r="WN19" s="103"/>
      <c r="WO19" s="103"/>
      <c r="WP19" s="103"/>
      <c r="WQ19" s="103"/>
      <c r="WR19" s="103"/>
      <c r="WS19" s="103"/>
      <c r="WT19" s="103"/>
      <c r="WU19" s="103"/>
      <c r="WV19" s="103"/>
      <c r="WW19" s="103"/>
      <c r="WX19" s="103"/>
      <c r="WY19" s="103"/>
      <c r="WZ19" s="103"/>
      <c r="XA19" s="103"/>
      <c r="XB19" s="103"/>
      <c r="XC19" s="103"/>
      <c r="XD19" s="103"/>
      <c r="XE19" s="103"/>
      <c r="XF19" s="103"/>
      <c r="XG19" s="103"/>
      <c r="XH19" s="103"/>
      <c r="XI19" s="103"/>
      <c r="XJ19" s="103"/>
      <c r="XK19" s="103"/>
      <c r="XL19" s="103"/>
      <c r="XM19" s="103"/>
      <c r="XN19" s="103"/>
      <c r="XO19" s="103"/>
      <c r="XP19" s="103"/>
      <c r="XQ19" s="103"/>
      <c r="XR19" s="103"/>
      <c r="XS19" s="103"/>
      <c r="XT19" s="103"/>
      <c r="XU19" s="103"/>
      <c r="XV19" s="103"/>
      <c r="XW19" s="103"/>
      <c r="XX19" s="103"/>
      <c r="XY19" s="103"/>
      <c r="XZ19" s="103"/>
      <c r="YA19" s="103"/>
      <c r="YB19" s="103"/>
      <c r="YC19" s="103"/>
      <c r="YD19" s="103"/>
      <c r="YE19" s="103"/>
      <c r="YF19" s="103"/>
      <c r="YG19" s="103"/>
      <c r="YH19" s="103"/>
      <c r="YI19" s="103"/>
      <c r="YJ19" s="103"/>
      <c r="YK19" s="103"/>
      <c r="YL19" s="103"/>
      <c r="YM19" s="103"/>
      <c r="YN19" s="103"/>
      <c r="YO19" s="103"/>
      <c r="YP19" s="103"/>
      <c r="YQ19" s="103"/>
      <c r="YR19" s="103"/>
      <c r="YS19" s="103"/>
      <c r="YT19" s="103"/>
      <c r="YU19" s="103"/>
      <c r="YV19" s="103"/>
      <c r="YW19" s="103"/>
      <c r="YX19" s="103"/>
      <c r="YY19" s="103"/>
      <c r="YZ19" s="103"/>
      <c r="ZA19" s="103"/>
      <c r="ZB19" s="103"/>
      <c r="ZC19" s="103"/>
      <c r="ZD19" s="103"/>
      <c r="ZE19" s="103"/>
      <c r="ZF19" s="103"/>
      <c r="ZG19" s="103"/>
      <c r="ZH19" s="103"/>
      <c r="ZI19" s="103"/>
      <c r="ZJ19" s="103"/>
      <c r="ZK19" s="103"/>
      <c r="ZL19" s="103"/>
      <c r="ZM19" s="103"/>
      <c r="ZN19" s="103"/>
      <c r="ZO19" s="103"/>
      <c r="ZP19" s="103"/>
      <c r="ZQ19" s="103"/>
      <c r="ZR19" s="103"/>
      <c r="ZS19" s="103"/>
      <c r="ZT19" s="103"/>
      <c r="ZU19" s="103"/>
      <c r="ZV19" s="103"/>
      <c r="ZW19" s="103"/>
      <c r="ZX19" s="103"/>
      <c r="ZY19" s="103"/>
      <c r="ZZ19" s="103"/>
      <c r="AAA19" s="103"/>
      <c r="AAB19" s="103"/>
      <c r="AAC19" s="103"/>
      <c r="AAD19" s="103"/>
      <c r="AAE19" s="103"/>
      <c r="AAF19" s="103"/>
      <c r="AAG19" s="103"/>
      <c r="AAH19" s="103"/>
      <c r="AAI19" s="103"/>
      <c r="AAJ19" s="103"/>
      <c r="AAK19" s="103"/>
      <c r="AAL19" s="103"/>
      <c r="AAM19" s="103"/>
      <c r="AAN19" s="103"/>
      <c r="AAO19" s="103"/>
      <c r="AAP19" s="103"/>
      <c r="AAQ19" s="103"/>
      <c r="AAR19" s="103"/>
      <c r="AAS19" s="103"/>
      <c r="AAT19" s="103"/>
      <c r="AAU19" s="103"/>
      <c r="AAV19" s="103"/>
      <c r="AAW19" s="103"/>
      <c r="AAX19" s="103"/>
      <c r="AAY19" s="103"/>
      <c r="AAZ19" s="103"/>
      <c r="ABA19" s="103"/>
      <c r="ABB19" s="103"/>
      <c r="ABC19" s="103"/>
      <c r="ABD19" s="103"/>
      <c r="ABE19" s="103"/>
      <c r="ABF19" s="103"/>
      <c r="ABG19" s="103"/>
      <c r="ABH19" s="103"/>
      <c r="ABI19" s="103"/>
      <c r="ABJ19" s="103"/>
      <c r="ABK19" s="103"/>
      <c r="ABL19" s="103"/>
      <c r="ABM19" s="103"/>
      <c r="ABN19" s="103"/>
      <c r="ABO19" s="103"/>
      <c r="ABP19" s="103"/>
      <c r="ABQ19" s="103"/>
      <c r="ABR19" s="103"/>
      <c r="ABS19" s="103"/>
      <c r="ABT19" s="103"/>
      <c r="ABU19" s="103"/>
      <c r="ABV19" s="103"/>
      <c r="ABW19" s="103"/>
      <c r="ABX19" s="103"/>
      <c r="ABY19" s="103"/>
      <c r="ABZ19" s="103"/>
      <c r="ACA19" s="103"/>
      <c r="ACB19" s="103"/>
      <c r="ACC19" s="103"/>
      <c r="ACD19" s="103"/>
      <c r="ACE19" s="103"/>
      <c r="ACF19" s="103"/>
      <c r="ACG19" s="103"/>
      <c r="ACH19" s="103"/>
      <c r="ACI19" s="103"/>
      <c r="ACJ19" s="103"/>
      <c r="ACK19" s="103"/>
      <c r="ACL19" s="103"/>
      <c r="ACM19" s="103"/>
      <c r="ACN19" s="103"/>
      <c r="ACO19" s="103"/>
      <c r="ACP19" s="103"/>
      <c r="ACQ19" s="103"/>
      <c r="ACR19" s="103"/>
      <c r="ACS19" s="103"/>
      <c r="ACT19" s="103"/>
      <c r="ACU19" s="103"/>
      <c r="ACV19" s="103"/>
      <c r="ACW19" s="103"/>
      <c r="ACX19" s="103"/>
      <c r="ACY19" s="103"/>
      <c r="ACZ19" s="103"/>
      <c r="ADA19" s="103"/>
      <c r="ADB19" s="103"/>
      <c r="ADC19" s="103"/>
      <c r="ADD19" s="103"/>
      <c r="ADE19" s="103"/>
      <c r="ADF19" s="103"/>
      <c r="ADG19" s="103"/>
      <c r="ADH19" s="103"/>
      <c r="ADI19" s="103"/>
      <c r="ADJ19" s="103"/>
      <c r="ADK19" s="103"/>
      <c r="ADL19" s="103"/>
      <c r="ADM19" s="103"/>
      <c r="ADN19" s="103"/>
      <c r="ADO19" s="103"/>
      <c r="ADP19" s="103"/>
      <c r="ADQ19" s="103"/>
      <c r="ADR19" s="103"/>
      <c r="ADS19" s="103"/>
      <c r="ADT19" s="103"/>
      <c r="ADU19" s="103"/>
      <c r="ADV19" s="103"/>
      <c r="ADW19" s="103"/>
      <c r="ADX19" s="103"/>
      <c r="ADY19" s="103"/>
      <c r="ADZ19" s="103"/>
      <c r="AEA19" s="103"/>
      <c r="AEB19" s="103"/>
      <c r="AEC19" s="103"/>
      <c r="AED19" s="103"/>
      <c r="AEE19" s="103"/>
      <c r="AEF19" s="103"/>
      <c r="AEG19" s="103"/>
      <c r="AEH19" s="103"/>
      <c r="AEI19" s="103"/>
      <c r="AEJ19" s="103"/>
      <c r="AEK19" s="103"/>
      <c r="AEL19" s="103"/>
      <c r="AEM19" s="103"/>
      <c r="AEN19" s="103"/>
      <c r="AEO19" s="103"/>
      <c r="AEP19" s="103"/>
      <c r="AEQ19" s="103"/>
      <c r="AER19" s="103"/>
      <c r="AES19" s="103"/>
      <c r="AET19" s="103"/>
      <c r="AEU19" s="103"/>
      <c r="AEV19" s="103"/>
      <c r="AEW19" s="103"/>
      <c r="AEX19" s="103"/>
      <c r="AEY19" s="103"/>
      <c r="AEZ19" s="103"/>
      <c r="AFA19" s="103"/>
      <c r="AFB19" s="103"/>
      <c r="AFC19" s="103"/>
      <c r="AFD19" s="103"/>
      <c r="AFE19" s="103"/>
      <c r="AFF19" s="103"/>
      <c r="AFG19" s="103"/>
      <c r="AFH19" s="103"/>
      <c r="AFI19" s="103"/>
      <c r="AFJ19" s="103"/>
      <c r="AFK19" s="103"/>
      <c r="AFL19" s="103"/>
      <c r="AFM19" s="103"/>
      <c r="AFN19" s="103"/>
      <c r="AFO19" s="103"/>
      <c r="AFP19" s="103"/>
      <c r="AFQ19" s="103"/>
      <c r="AFR19" s="103"/>
      <c r="AFS19" s="103"/>
      <c r="AFT19" s="103"/>
      <c r="AFU19" s="103"/>
      <c r="AFV19" s="103"/>
      <c r="AFW19" s="103"/>
      <c r="AFX19" s="103"/>
      <c r="AFY19" s="103"/>
      <c r="AFZ19" s="103"/>
      <c r="AGA19" s="103"/>
      <c r="AGB19" s="103"/>
      <c r="AGC19" s="103"/>
      <c r="AGD19" s="103"/>
      <c r="AGE19" s="103"/>
      <c r="AGF19" s="103"/>
      <c r="AGG19" s="103"/>
      <c r="AGH19" s="103"/>
      <c r="AGI19" s="103"/>
      <c r="AGJ19" s="103"/>
      <c r="AGK19" s="103"/>
      <c r="AGL19" s="103"/>
      <c r="AGM19" s="103"/>
      <c r="AGN19" s="103"/>
      <c r="AGO19" s="103"/>
      <c r="AGP19" s="103"/>
      <c r="AGQ19" s="103"/>
      <c r="AGR19" s="103"/>
      <c r="AGS19" s="103"/>
      <c r="AGT19" s="103"/>
      <c r="AGU19" s="103"/>
      <c r="AGV19" s="103"/>
      <c r="AGW19" s="103"/>
      <c r="AGX19" s="103"/>
      <c r="AGY19" s="103"/>
      <c r="AGZ19" s="103"/>
      <c r="AHA19" s="103"/>
      <c r="AHB19" s="103"/>
      <c r="AHC19" s="103"/>
      <c r="AHD19" s="103"/>
      <c r="AHE19" s="103"/>
      <c r="AHF19" s="103"/>
      <c r="AHG19" s="103"/>
      <c r="AHH19" s="103"/>
      <c r="AHI19" s="103"/>
      <c r="AHJ19" s="103"/>
      <c r="AHK19" s="103"/>
      <c r="AHL19" s="103"/>
      <c r="AHM19" s="103"/>
      <c r="AHN19" s="103"/>
      <c r="AHO19" s="103"/>
      <c r="AHP19" s="103"/>
      <c r="AHQ19" s="103"/>
      <c r="AHR19" s="103"/>
      <c r="AHS19" s="103"/>
      <c r="AHT19" s="103"/>
      <c r="AHU19" s="103"/>
      <c r="AHV19" s="103"/>
      <c r="AHW19" s="103"/>
      <c r="AHX19" s="103"/>
      <c r="AHY19" s="103"/>
      <c r="AHZ19" s="103"/>
      <c r="AIA19" s="103"/>
      <c r="AIB19" s="103"/>
      <c r="AIC19" s="103"/>
      <c r="AID19" s="103"/>
      <c r="AIE19" s="103"/>
      <c r="AIF19" s="103"/>
      <c r="AIG19" s="103"/>
      <c r="AIH19" s="103"/>
      <c r="AII19" s="103"/>
      <c r="AIJ19" s="103"/>
      <c r="AIK19" s="103"/>
      <c r="AIL19" s="103"/>
      <c r="AIM19" s="103"/>
      <c r="AIN19" s="103"/>
      <c r="AIO19" s="103"/>
      <c r="AIP19" s="103"/>
      <c r="AIQ19" s="103"/>
      <c r="AIR19" s="103"/>
      <c r="AIS19" s="103"/>
      <c r="AIT19" s="103"/>
      <c r="AIU19" s="103"/>
      <c r="AIV19" s="103"/>
      <c r="AIW19" s="103"/>
      <c r="AIX19" s="103"/>
      <c r="AIY19" s="103"/>
      <c r="AIZ19" s="103"/>
      <c r="AJA19" s="103"/>
      <c r="AJB19" s="103"/>
      <c r="AJC19" s="103"/>
      <c r="AJD19" s="103"/>
      <c r="AJE19" s="103"/>
      <c r="AJF19" s="103"/>
      <c r="AJG19" s="103"/>
      <c r="AJH19" s="103"/>
      <c r="AJI19" s="103"/>
      <c r="AJJ19" s="103"/>
      <c r="AJK19" s="103"/>
      <c r="AJL19" s="103"/>
      <c r="AJM19" s="103"/>
      <c r="AJN19" s="103"/>
      <c r="AJO19" s="103"/>
      <c r="AJP19" s="103"/>
      <c r="AJQ19" s="103"/>
      <c r="AJR19" s="103"/>
      <c r="AJS19" s="103"/>
      <c r="AJT19" s="103"/>
      <c r="AJU19" s="103"/>
      <c r="AJV19" s="103"/>
      <c r="AJW19" s="103"/>
      <c r="AJX19" s="103"/>
      <c r="AJY19" s="103"/>
      <c r="AJZ19" s="103"/>
      <c r="AKA19" s="103"/>
      <c r="AKB19" s="103"/>
      <c r="AKC19" s="103"/>
      <c r="AKD19" s="103"/>
      <c r="AKE19" s="103"/>
      <c r="AKF19" s="103"/>
      <c r="AKG19" s="103"/>
      <c r="AKH19" s="103"/>
      <c r="AKI19" s="103"/>
      <c r="AKJ19" s="103"/>
      <c r="AKK19" s="103"/>
      <c r="AKL19" s="103"/>
      <c r="AKM19" s="103"/>
      <c r="AKN19" s="103"/>
      <c r="AKO19" s="103"/>
      <c r="AKP19" s="103"/>
      <c r="AKQ19" s="103"/>
      <c r="AKR19" s="103"/>
      <c r="AKS19" s="103"/>
      <c r="AKT19" s="103"/>
      <c r="AKU19" s="103"/>
      <c r="AKV19" s="103"/>
      <c r="AKW19" s="103"/>
      <c r="AKX19" s="103"/>
      <c r="AKY19" s="103"/>
      <c r="AKZ19" s="103"/>
      <c r="ALA19" s="103"/>
      <c r="ALB19" s="103"/>
      <c r="ALC19" s="103"/>
      <c r="ALD19" s="103"/>
      <c r="ALE19" s="103"/>
      <c r="ALF19" s="103"/>
      <c r="ALG19" s="103"/>
      <c r="ALH19" s="103"/>
      <c r="ALI19" s="103"/>
      <c r="ALJ19" s="103"/>
      <c r="ALK19" s="103"/>
      <c r="ALL19" s="103"/>
      <c r="ALM19" s="103"/>
      <c r="ALN19" s="103"/>
      <c r="ALO19" s="103"/>
      <c r="ALP19" s="103"/>
      <c r="ALQ19" s="103"/>
      <c r="ALR19" s="103"/>
      <c r="ALS19" s="103"/>
      <c r="ALT19" s="103"/>
      <c r="ALU19" s="103"/>
      <c r="ALV19" s="103"/>
      <c r="ALW19" s="103"/>
      <c r="ALX19" s="103"/>
      <c r="ALY19" s="103"/>
      <c r="ALZ19" s="103"/>
      <c r="AMA19" s="103"/>
      <c r="AMB19" s="103"/>
      <c r="AMC19" s="103"/>
      <c r="AMD19" s="103"/>
      <c r="AME19" s="103"/>
      <c r="AMF19" s="103"/>
      <c r="AMG19" s="103"/>
      <c r="AMH19" s="103"/>
      <c r="AMI19" s="103"/>
      <c r="AMJ19" s="103"/>
      <c r="AMK19" s="103"/>
      <c r="AML19" s="103"/>
      <c r="AMM19" s="103"/>
      <c r="AMN19" s="103"/>
      <c r="AMO19" s="103"/>
      <c r="AMP19" s="103"/>
      <c r="AMQ19" s="103"/>
    </row>
    <row r="20" spans="1:1031" s="104" customFormat="1" ht="84" customHeight="1" thickBot="1" x14ac:dyDescent="0.3">
      <c r="A20" s="59">
        <v>9</v>
      </c>
      <c r="B20" s="248"/>
      <c r="C20" s="72" t="s">
        <v>98</v>
      </c>
      <c r="D20" s="72" t="s">
        <v>212</v>
      </c>
      <c r="E20" s="72" t="s">
        <v>362</v>
      </c>
      <c r="F20" s="99" t="s">
        <v>211</v>
      </c>
      <c r="G20" s="59" t="s">
        <v>255</v>
      </c>
      <c r="H20" s="99" t="s">
        <v>213</v>
      </c>
      <c r="I20" s="85">
        <v>42887</v>
      </c>
      <c r="J20" s="85">
        <v>44196</v>
      </c>
      <c r="K20" s="59" t="s">
        <v>164</v>
      </c>
      <c r="L20" s="59" t="s">
        <v>29</v>
      </c>
      <c r="M20" s="59" t="s">
        <v>405</v>
      </c>
      <c r="N20" s="59" t="s">
        <v>405</v>
      </c>
      <c r="O20" s="59" t="s">
        <v>31</v>
      </c>
      <c r="P20" s="59">
        <v>123</v>
      </c>
      <c r="Q20" s="84">
        <f>14487554.17-678610.8</f>
        <v>13808943.369999999</v>
      </c>
      <c r="R20" s="84">
        <v>0</v>
      </c>
      <c r="S20" s="84">
        <v>2495376.1</v>
      </c>
      <c r="T20" s="112">
        <f t="shared" si="2"/>
        <v>16304319.469999999</v>
      </c>
      <c r="U20" s="84">
        <v>0</v>
      </c>
      <c r="V20" s="84">
        <v>0</v>
      </c>
      <c r="W20" s="112">
        <f t="shared" si="1"/>
        <v>16304319.469999999</v>
      </c>
      <c r="X20" s="101" t="s">
        <v>32</v>
      </c>
      <c r="Y20" s="86">
        <v>1</v>
      </c>
      <c r="Z20" s="84">
        <v>1821484.03</v>
      </c>
      <c r="AA20" s="84">
        <v>0</v>
      </c>
      <c r="AB20" s="102"/>
      <c r="AC20" s="102"/>
      <c r="AD20" s="102"/>
      <c r="AE20" s="102"/>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c r="IW20" s="103"/>
      <c r="IX20" s="103"/>
      <c r="IY20" s="103"/>
      <c r="IZ20" s="103"/>
      <c r="JA20" s="103"/>
      <c r="JB20" s="103"/>
      <c r="JC20" s="103"/>
      <c r="JD20" s="103"/>
      <c r="JE20" s="103"/>
      <c r="JF20" s="103"/>
      <c r="JG20" s="103"/>
      <c r="JH20" s="103"/>
      <c r="JI20" s="103"/>
      <c r="JJ20" s="103"/>
      <c r="JK20" s="103"/>
      <c r="JL20" s="103"/>
      <c r="JM20" s="103"/>
      <c r="JN20" s="103"/>
      <c r="JO20" s="103"/>
      <c r="JP20" s="103"/>
      <c r="JQ20" s="103"/>
      <c r="JR20" s="103"/>
      <c r="JS20" s="103"/>
      <c r="JT20" s="103"/>
      <c r="JU20" s="103"/>
      <c r="JV20" s="103"/>
      <c r="JW20" s="103"/>
      <c r="JX20" s="103"/>
      <c r="JY20" s="103"/>
      <c r="JZ20" s="103"/>
      <c r="KA20" s="103"/>
      <c r="KB20" s="103"/>
      <c r="KC20" s="103"/>
      <c r="KD20" s="103"/>
      <c r="KE20" s="103"/>
      <c r="KF20" s="103"/>
      <c r="KG20" s="103"/>
      <c r="KH20" s="103"/>
      <c r="KI20" s="103"/>
      <c r="KJ20" s="103"/>
      <c r="KK20" s="103"/>
      <c r="KL20" s="103"/>
      <c r="KM20" s="103"/>
      <c r="KN20" s="103"/>
      <c r="KO20" s="103"/>
      <c r="KP20" s="103"/>
      <c r="KQ20" s="103"/>
      <c r="KR20" s="103"/>
      <c r="KS20" s="103"/>
      <c r="KT20" s="103"/>
      <c r="KU20" s="103"/>
      <c r="KV20" s="103"/>
      <c r="KW20" s="103"/>
      <c r="KX20" s="103"/>
      <c r="KY20" s="103"/>
      <c r="KZ20" s="103"/>
      <c r="LA20" s="103"/>
      <c r="LB20" s="103"/>
      <c r="LC20" s="103"/>
      <c r="LD20" s="103"/>
      <c r="LE20" s="103"/>
      <c r="LF20" s="103"/>
      <c r="LG20" s="103"/>
      <c r="LH20" s="103"/>
      <c r="LI20" s="103"/>
      <c r="LJ20" s="103"/>
      <c r="LK20" s="103"/>
      <c r="LL20" s="103"/>
      <c r="LM20" s="103"/>
      <c r="LN20" s="103"/>
      <c r="LO20" s="103"/>
      <c r="LP20" s="103"/>
      <c r="LQ20" s="103"/>
      <c r="LR20" s="103"/>
      <c r="LS20" s="103"/>
      <c r="LT20" s="103"/>
      <c r="LU20" s="103"/>
      <c r="LV20" s="103"/>
      <c r="LW20" s="103"/>
      <c r="LX20" s="103"/>
      <c r="LY20" s="103"/>
      <c r="LZ20" s="103"/>
      <c r="MA20" s="103"/>
      <c r="MB20" s="103"/>
      <c r="MC20" s="103"/>
      <c r="MD20" s="103"/>
      <c r="ME20" s="103"/>
      <c r="MF20" s="103"/>
      <c r="MG20" s="103"/>
      <c r="MH20" s="103"/>
      <c r="MI20" s="103"/>
      <c r="MJ20" s="103"/>
      <c r="MK20" s="103"/>
      <c r="ML20" s="103"/>
      <c r="MM20" s="103"/>
      <c r="MN20" s="103"/>
      <c r="MO20" s="103"/>
      <c r="MP20" s="103"/>
      <c r="MQ20" s="103"/>
      <c r="MR20" s="103"/>
      <c r="MS20" s="103"/>
      <c r="MT20" s="103"/>
      <c r="MU20" s="103"/>
      <c r="MV20" s="103"/>
      <c r="MW20" s="103"/>
      <c r="MX20" s="103"/>
      <c r="MY20" s="103"/>
      <c r="MZ20" s="103"/>
      <c r="NA20" s="103"/>
      <c r="NB20" s="103"/>
      <c r="NC20" s="103"/>
      <c r="ND20" s="103"/>
      <c r="NE20" s="103"/>
      <c r="NF20" s="103"/>
      <c r="NG20" s="103"/>
      <c r="NH20" s="103"/>
      <c r="NI20" s="103"/>
      <c r="NJ20" s="103"/>
      <c r="NK20" s="103"/>
      <c r="NL20" s="103"/>
      <c r="NM20" s="103"/>
      <c r="NN20" s="103"/>
      <c r="NO20" s="103"/>
      <c r="NP20" s="103"/>
      <c r="NQ20" s="103"/>
      <c r="NR20" s="103"/>
      <c r="NS20" s="103"/>
      <c r="NT20" s="103"/>
      <c r="NU20" s="103"/>
      <c r="NV20" s="103"/>
      <c r="NW20" s="103"/>
      <c r="NX20" s="103"/>
      <c r="NY20" s="103"/>
      <c r="NZ20" s="103"/>
      <c r="OA20" s="103"/>
      <c r="OB20" s="103"/>
      <c r="OC20" s="103"/>
      <c r="OD20" s="103"/>
      <c r="OE20" s="103"/>
      <c r="OF20" s="103"/>
      <c r="OG20" s="103"/>
      <c r="OH20" s="103"/>
      <c r="OI20" s="103"/>
      <c r="OJ20" s="103"/>
      <c r="OK20" s="103"/>
      <c r="OL20" s="103"/>
      <c r="OM20" s="103"/>
      <c r="ON20" s="103"/>
      <c r="OO20" s="103"/>
      <c r="OP20" s="103"/>
      <c r="OQ20" s="103"/>
      <c r="OR20" s="103"/>
      <c r="OS20" s="103"/>
      <c r="OT20" s="103"/>
      <c r="OU20" s="103"/>
      <c r="OV20" s="103"/>
      <c r="OW20" s="103"/>
      <c r="OX20" s="103"/>
      <c r="OY20" s="103"/>
      <c r="OZ20" s="103"/>
      <c r="PA20" s="103"/>
      <c r="PB20" s="103"/>
      <c r="PC20" s="103"/>
      <c r="PD20" s="103"/>
      <c r="PE20" s="103"/>
      <c r="PF20" s="103"/>
      <c r="PG20" s="103"/>
      <c r="PH20" s="103"/>
      <c r="PI20" s="103"/>
      <c r="PJ20" s="103"/>
      <c r="PK20" s="103"/>
      <c r="PL20" s="103"/>
      <c r="PM20" s="103"/>
      <c r="PN20" s="103"/>
      <c r="PO20" s="103"/>
      <c r="PP20" s="103"/>
      <c r="PQ20" s="103"/>
      <c r="PR20" s="103"/>
      <c r="PS20" s="103"/>
      <c r="PT20" s="103"/>
      <c r="PU20" s="103"/>
      <c r="PV20" s="103"/>
      <c r="PW20" s="103"/>
      <c r="PX20" s="103"/>
      <c r="PY20" s="103"/>
      <c r="PZ20" s="103"/>
      <c r="QA20" s="103"/>
      <c r="QB20" s="103"/>
      <c r="QC20" s="103"/>
      <c r="QD20" s="103"/>
      <c r="QE20" s="103"/>
      <c r="QF20" s="103"/>
      <c r="QG20" s="103"/>
      <c r="QH20" s="103"/>
      <c r="QI20" s="103"/>
      <c r="QJ20" s="103"/>
      <c r="QK20" s="103"/>
      <c r="QL20" s="103"/>
      <c r="QM20" s="103"/>
      <c r="QN20" s="103"/>
      <c r="QO20" s="103"/>
      <c r="QP20" s="103"/>
      <c r="QQ20" s="103"/>
      <c r="QR20" s="103"/>
      <c r="QS20" s="103"/>
      <c r="QT20" s="103"/>
      <c r="QU20" s="103"/>
      <c r="QV20" s="103"/>
      <c r="QW20" s="103"/>
      <c r="QX20" s="103"/>
      <c r="QY20" s="103"/>
      <c r="QZ20" s="103"/>
      <c r="RA20" s="103"/>
      <c r="RB20" s="103"/>
      <c r="RC20" s="103"/>
      <c r="RD20" s="103"/>
      <c r="RE20" s="103"/>
      <c r="RF20" s="103"/>
      <c r="RG20" s="103"/>
      <c r="RH20" s="103"/>
      <c r="RI20" s="103"/>
      <c r="RJ20" s="103"/>
      <c r="RK20" s="103"/>
      <c r="RL20" s="103"/>
      <c r="RM20" s="103"/>
      <c r="RN20" s="103"/>
      <c r="RO20" s="103"/>
      <c r="RP20" s="103"/>
      <c r="RQ20" s="103"/>
      <c r="RR20" s="103"/>
      <c r="RS20" s="103"/>
      <c r="RT20" s="103"/>
      <c r="RU20" s="103"/>
      <c r="RV20" s="103"/>
      <c r="RW20" s="103"/>
      <c r="RX20" s="103"/>
      <c r="RY20" s="103"/>
      <c r="RZ20" s="103"/>
      <c r="SA20" s="103"/>
      <c r="SB20" s="103"/>
      <c r="SC20" s="103"/>
      <c r="SD20" s="103"/>
      <c r="SE20" s="103"/>
      <c r="SF20" s="103"/>
      <c r="SG20" s="103"/>
      <c r="SH20" s="103"/>
      <c r="SI20" s="103"/>
      <c r="SJ20" s="103"/>
      <c r="SK20" s="103"/>
      <c r="SL20" s="103"/>
      <c r="SM20" s="103"/>
      <c r="SN20" s="103"/>
      <c r="SO20" s="103"/>
      <c r="SP20" s="103"/>
      <c r="SQ20" s="103"/>
      <c r="SR20" s="103"/>
      <c r="SS20" s="103"/>
      <c r="ST20" s="103"/>
      <c r="SU20" s="103"/>
      <c r="SV20" s="103"/>
      <c r="SW20" s="103"/>
      <c r="SX20" s="103"/>
      <c r="SY20" s="103"/>
      <c r="SZ20" s="103"/>
      <c r="TA20" s="103"/>
      <c r="TB20" s="103"/>
      <c r="TC20" s="103"/>
      <c r="TD20" s="103"/>
      <c r="TE20" s="103"/>
      <c r="TF20" s="103"/>
      <c r="TG20" s="103"/>
      <c r="TH20" s="103"/>
      <c r="TI20" s="103"/>
      <c r="TJ20" s="103"/>
      <c r="TK20" s="103"/>
      <c r="TL20" s="103"/>
      <c r="TM20" s="103"/>
      <c r="TN20" s="103"/>
      <c r="TO20" s="103"/>
      <c r="TP20" s="103"/>
      <c r="TQ20" s="103"/>
      <c r="TR20" s="103"/>
      <c r="TS20" s="103"/>
      <c r="TT20" s="103"/>
      <c r="TU20" s="103"/>
      <c r="TV20" s="103"/>
      <c r="TW20" s="103"/>
      <c r="TX20" s="103"/>
      <c r="TY20" s="103"/>
      <c r="TZ20" s="103"/>
      <c r="UA20" s="103"/>
      <c r="UB20" s="103"/>
      <c r="UC20" s="103"/>
      <c r="UD20" s="103"/>
      <c r="UE20" s="103"/>
      <c r="UF20" s="103"/>
      <c r="UG20" s="103"/>
      <c r="UH20" s="103"/>
      <c r="UI20" s="103"/>
      <c r="UJ20" s="103"/>
      <c r="UK20" s="103"/>
      <c r="UL20" s="103"/>
      <c r="UM20" s="103"/>
      <c r="UN20" s="103"/>
      <c r="UO20" s="103"/>
      <c r="UP20" s="103"/>
      <c r="UQ20" s="103"/>
      <c r="UR20" s="103"/>
      <c r="US20" s="103"/>
      <c r="UT20" s="103"/>
      <c r="UU20" s="103"/>
      <c r="UV20" s="103"/>
      <c r="UW20" s="103"/>
      <c r="UX20" s="103"/>
      <c r="UY20" s="103"/>
      <c r="UZ20" s="103"/>
      <c r="VA20" s="103"/>
      <c r="VB20" s="103"/>
      <c r="VC20" s="103"/>
      <c r="VD20" s="103"/>
      <c r="VE20" s="103"/>
      <c r="VF20" s="103"/>
      <c r="VG20" s="103"/>
      <c r="VH20" s="103"/>
      <c r="VI20" s="103"/>
      <c r="VJ20" s="103"/>
      <c r="VK20" s="103"/>
      <c r="VL20" s="103"/>
      <c r="VM20" s="103"/>
      <c r="VN20" s="103"/>
      <c r="VO20" s="103"/>
      <c r="VP20" s="103"/>
      <c r="VQ20" s="103"/>
      <c r="VR20" s="103"/>
      <c r="VS20" s="103"/>
      <c r="VT20" s="103"/>
      <c r="VU20" s="103"/>
      <c r="VV20" s="103"/>
      <c r="VW20" s="103"/>
      <c r="VX20" s="103"/>
      <c r="VY20" s="103"/>
      <c r="VZ20" s="103"/>
      <c r="WA20" s="103"/>
      <c r="WB20" s="103"/>
      <c r="WC20" s="103"/>
      <c r="WD20" s="103"/>
      <c r="WE20" s="103"/>
      <c r="WF20" s="103"/>
      <c r="WG20" s="103"/>
      <c r="WH20" s="103"/>
      <c r="WI20" s="103"/>
      <c r="WJ20" s="103"/>
      <c r="WK20" s="103"/>
      <c r="WL20" s="103"/>
      <c r="WM20" s="103"/>
      <c r="WN20" s="103"/>
      <c r="WO20" s="103"/>
      <c r="WP20" s="103"/>
      <c r="WQ20" s="103"/>
      <c r="WR20" s="103"/>
      <c r="WS20" s="103"/>
      <c r="WT20" s="103"/>
      <c r="WU20" s="103"/>
      <c r="WV20" s="103"/>
      <c r="WW20" s="103"/>
      <c r="WX20" s="103"/>
      <c r="WY20" s="103"/>
      <c r="WZ20" s="103"/>
      <c r="XA20" s="103"/>
      <c r="XB20" s="103"/>
      <c r="XC20" s="103"/>
      <c r="XD20" s="103"/>
      <c r="XE20" s="103"/>
      <c r="XF20" s="103"/>
      <c r="XG20" s="103"/>
      <c r="XH20" s="103"/>
      <c r="XI20" s="103"/>
      <c r="XJ20" s="103"/>
      <c r="XK20" s="103"/>
      <c r="XL20" s="103"/>
      <c r="XM20" s="103"/>
      <c r="XN20" s="103"/>
      <c r="XO20" s="103"/>
      <c r="XP20" s="103"/>
      <c r="XQ20" s="103"/>
      <c r="XR20" s="103"/>
      <c r="XS20" s="103"/>
      <c r="XT20" s="103"/>
      <c r="XU20" s="103"/>
      <c r="XV20" s="103"/>
      <c r="XW20" s="103"/>
      <c r="XX20" s="103"/>
      <c r="XY20" s="103"/>
      <c r="XZ20" s="103"/>
      <c r="YA20" s="103"/>
      <c r="YB20" s="103"/>
      <c r="YC20" s="103"/>
      <c r="YD20" s="103"/>
      <c r="YE20" s="103"/>
      <c r="YF20" s="103"/>
      <c r="YG20" s="103"/>
      <c r="YH20" s="103"/>
      <c r="YI20" s="103"/>
      <c r="YJ20" s="103"/>
      <c r="YK20" s="103"/>
      <c r="YL20" s="103"/>
      <c r="YM20" s="103"/>
      <c r="YN20" s="103"/>
      <c r="YO20" s="103"/>
      <c r="YP20" s="103"/>
      <c r="YQ20" s="103"/>
      <c r="YR20" s="103"/>
      <c r="YS20" s="103"/>
      <c r="YT20" s="103"/>
      <c r="YU20" s="103"/>
      <c r="YV20" s="103"/>
      <c r="YW20" s="103"/>
      <c r="YX20" s="103"/>
      <c r="YY20" s="103"/>
      <c r="YZ20" s="103"/>
      <c r="ZA20" s="103"/>
      <c r="ZB20" s="103"/>
      <c r="ZC20" s="103"/>
      <c r="ZD20" s="103"/>
      <c r="ZE20" s="103"/>
      <c r="ZF20" s="103"/>
      <c r="ZG20" s="103"/>
      <c r="ZH20" s="103"/>
      <c r="ZI20" s="103"/>
      <c r="ZJ20" s="103"/>
      <c r="ZK20" s="103"/>
      <c r="ZL20" s="103"/>
      <c r="ZM20" s="103"/>
      <c r="ZN20" s="103"/>
      <c r="ZO20" s="103"/>
      <c r="ZP20" s="103"/>
      <c r="ZQ20" s="103"/>
      <c r="ZR20" s="103"/>
      <c r="ZS20" s="103"/>
      <c r="ZT20" s="103"/>
      <c r="ZU20" s="103"/>
      <c r="ZV20" s="103"/>
      <c r="ZW20" s="103"/>
      <c r="ZX20" s="103"/>
      <c r="ZY20" s="103"/>
      <c r="ZZ20" s="103"/>
      <c r="AAA20" s="103"/>
      <c r="AAB20" s="103"/>
      <c r="AAC20" s="103"/>
      <c r="AAD20" s="103"/>
      <c r="AAE20" s="103"/>
      <c r="AAF20" s="103"/>
      <c r="AAG20" s="103"/>
      <c r="AAH20" s="103"/>
      <c r="AAI20" s="103"/>
      <c r="AAJ20" s="103"/>
      <c r="AAK20" s="103"/>
      <c r="AAL20" s="103"/>
      <c r="AAM20" s="103"/>
      <c r="AAN20" s="103"/>
      <c r="AAO20" s="103"/>
      <c r="AAP20" s="103"/>
      <c r="AAQ20" s="103"/>
      <c r="AAR20" s="103"/>
      <c r="AAS20" s="103"/>
      <c r="AAT20" s="103"/>
      <c r="AAU20" s="103"/>
      <c r="AAV20" s="103"/>
      <c r="AAW20" s="103"/>
      <c r="AAX20" s="103"/>
      <c r="AAY20" s="103"/>
      <c r="AAZ20" s="103"/>
      <c r="ABA20" s="103"/>
      <c r="ABB20" s="103"/>
      <c r="ABC20" s="103"/>
      <c r="ABD20" s="103"/>
      <c r="ABE20" s="103"/>
      <c r="ABF20" s="103"/>
      <c r="ABG20" s="103"/>
      <c r="ABH20" s="103"/>
      <c r="ABI20" s="103"/>
      <c r="ABJ20" s="103"/>
      <c r="ABK20" s="103"/>
      <c r="ABL20" s="103"/>
      <c r="ABM20" s="103"/>
      <c r="ABN20" s="103"/>
      <c r="ABO20" s="103"/>
      <c r="ABP20" s="103"/>
      <c r="ABQ20" s="103"/>
      <c r="ABR20" s="103"/>
      <c r="ABS20" s="103"/>
      <c r="ABT20" s="103"/>
      <c r="ABU20" s="103"/>
      <c r="ABV20" s="103"/>
      <c r="ABW20" s="103"/>
      <c r="ABX20" s="103"/>
      <c r="ABY20" s="103"/>
      <c r="ABZ20" s="103"/>
      <c r="ACA20" s="103"/>
      <c r="ACB20" s="103"/>
      <c r="ACC20" s="103"/>
      <c r="ACD20" s="103"/>
      <c r="ACE20" s="103"/>
      <c r="ACF20" s="103"/>
      <c r="ACG20" s="103"/>
      <c r="ACH20" s="103"/>
      <c r="ACI20" s="103"/>
      <c r="ACJ20" s="103"/>
      <c r="ACK20" s="103"/>
      <c r="ACL20" s="103"/>
      <c r="ACM20" s="103"/>
      <c r="ACN20" s="103"/>
      <c r="ACO20" s="103"/>
      <c r="ACP20" s="103"/>
      <c r="ACQ20" s="103"/>
      <c r="ACR20" s="103"/>
      <c r="ACS20" s="103"/>
      <c r="ACT20" s="103"/>
      <c r="ACU20" s="103"/>
      <c r="ACV20" s="103"/>
      <c r="ACW20" s="103"/>
      <c r="ACX20" s="103"/>
      <c r="ACY20" s="103"/>
      <c r="ACZ20" s="103"/>
      <c r="ADA20" s="103"/>
      <c r="ADB20" s="103"/>
      <c r="ADC20" s="103"/>
      <c r="ADD20" s="103"/>
      <c r="ADE20" s="103"/>
      <c r="ADF20" s="103"/>
      <c r="ADG20" s="103"/>
      <c r="ADH20" s="103"/>
      <c r="ADI20" s="103"/>
      <c r="ADJ20" s="103"/>
      <c r="ADK20" s="103"/>
      <c r="ADL20" s="103"/>
      <c r="ADM20" s="103"/>
      <c r="ADN20" s="103"/>
      <c r="ADO20" s="103"/>
      <c r="ADP20" s="103"/>
      <c r="ADQ20" s="103"/>
      <c r="ADR20" s="103"/>
      <c r="ADS20" s="103"/>
      <c r="ADT20" s="103"/>
      <c r="ADU20" s="103"/>
      <c r="ADV20" s="103"/>
      <c r="ADW20" s="103"/>
      <c r="ADX20" s="103"/>
      <c r="ADY20" s="103"/>
      <c r="ADZ20" s="103"/>
      <c r="AEA20" s="103"/>
      <c r="AEB20" s="103"/>
      <c r="AEC20" s="103"/>
      <c r="AED20" s="103"/>
      <c r="AEE20" s="103"/>
      <c r="AEF20" s="103"/>
      <c r="AEG20" s="103"/>
      <c r="AEH20" s="103"/>
      <c r="AEI20" s="103"/>
      <c r="AEJ20" s="103"/>
      <c r="AEK20" s="103"/>
      <c r="AEL20" s="103"/>
      <c r="AEM20" s="103"/>
      <c r="AEN20" s="103"/>
      <c r="AEO20" s="103"/>
      <c r="AEP20" s="103"/>
      <c r="AEQ20" s="103"/>
      <c r="AER20" s="103"/>
      <c r="AES20" s="103"/>
      <c r="AET20" s="103"/>
      <c r="AEU20" s="103"/>
      <c r="AEV20" s="103"/>
      <c r="AEW20" s="103"/>
      <c r="AEX20" s="103"/>
      <c r="AEY20" s="103"/>
      <c r="AEZ20" s="103"/>
      <c r="AFA20" s="103"/>
      <c r="AFB20" s="103"/>
      <c r="AFC20" s="103"/>
      <c r="AFD20" s="103"/>
      <c r="AFE20" s="103"/>
      <c r="AFF20" s="103"/>
      <c r="AFG20" s="103"/>
      <c r="AFH20" s="103"/>
      <c r="AFI20" s="103"/>
      <c r="AFJ20" s="103"/>
      <c r="AFK20" s="103"/>
      <c r="AFL20" s="103"/>
      <c r="AFM20" s="103"/>
      <c r="AFN20" s="103"/>
      <c r="AFO20" s="103"/>
      <c r="AFP20" s="103"/>
      <c r="AFQ20" s="103"/>
      <c r="AFR20" s="103"/>
      <c r="AFS20" s="103"/>
      <c r="AFT20" s="103"/>
      <c r="AFU20" s="103"/>
      <c r="AFV20" s="103"/>
      <c r="AFW20" s="103"/>
      <c r="AFX20" s="103"/>
      <c r="AFY20" s="103"/>
      <c r="AFZ20" s="103"/>
      <c r="AGA20" s="103"/>
      <c r="AGB20" s="103"/>
      <c r="AGC20" s="103"/>
      <c r="AGD20" s="103"/>
      <c r="AGE20" s="103"/>
      <c r="AGF20" s="103"/>
      <c r="AGG20" s="103"/>
      <c r="AGH20" s="103"/>
      <c r="AGI20" s="103"/>
      <c r="AGJ20" s="103"/>
      <c r="AGK20" s="103"/>
      <c r="AGL20" s="103"/>
      <c r="AGM20" s="103"/>
      <c r="AGN20" s="103"/>
      <c r="AGO20" s="103"/>
      <c r="AGP20" s="103"/>
      <c r="AGQ20" s="103"/>
      <c r="AGR20" s="103"/>
      <c r="AGS20" s="103"/>
      <c r="AGT20" s="103"/>
      <c r="AGU20" s="103"/>
      <c r="AGV20" s="103"/>
      <c r="AGW20" s="103"/>
      <c r="AGX20" s="103"/>
      <c r="AGY20" s="103"/>
      <c r="AGZ20" s="103"/>
      <c r="AHA20" s="103"/>
      <c r="AHB20" s="103"/>
      <c r="AHC20" s="103"/>
      <c r="AHD20" s="103"/>
      <c r="AHE20" s="103"/>
      <c r="AHF20" s="103"/>
      <c r="AHG20" s="103"/>
      <c r="AHH20" s="103"/>
      <c r="AHI20" s="103"/>
      <c r="AHJ20" s="103"/>
      <c r="AHK20" s="103"/>
      <c r="AHL20" s="103"/>
      <c r="AHM20" s="103"/>
      <c r="AHN20" s="103"/>
      <c r="AHO20" s="103"/>
      <c r="AHP20" s="103"/>
      <c r="AHQ20" s="103"/>
      <c r="AHR20" s="103"/>
      <c r="AHS20" s="103"/>
      <c r="AHT20" s="103"/>
      <c r="AHU20" s="103"/>
      <c r="AHV20" s="103"/>
      <c r="AHW20" s="103"/>
      <c r="AHX20" s="103"/>
      <c r="AHY20" s="103"/>
      <c r="AHZ20" s="103"/>
      <c r="AIA20" s="103"/>
      <c r="AIB20" s="103"/>
      <c r="AIC20" s="103"/>
      <c r="AID20" s="103"/>
      <c r="AIE20" s="103"/>
      <c r="AIF20" s="103"/>
      <c r="AIG20" s="103"/>
      <c r="AIH20" s="103"/>
      <c r="AII20" s="103"/>
      <c r="AIJ20" s="103"/>
      <c r="AIK20" s="103"/>
      <c r="AIL20" s="103"/>
      <c r="AIM20" s="103"/>
      <c r="AIN20" s="103"/>
      <c r="AIO20" s="103"/>
      <c r="AIP20" s="103"/>
      <c r="AIQ20" s="103"/>
      <c r="AIR20" s="103"/>
      <c r="AIS20" s="103"/>
      <c r="AIT20" s="103"/>
      <c r="AIU20" s="103"/>
      <c r="AIV20" s="103"/>
      <c r="AIW20" s="103"/>
      <c r="AIX20" s="103"/>
      <c r="AIY20" s="103"/>
      <c r="AIZ20" s="103"/>
      <c r="AJA20" s="103"/>
      <c r="AJB20" s="103"/>
      <c r="AJC20" s="103"/>
      <c r="AJD20" s="103"/>
      <c r="AJE20" s="103"/>
      <c r="AJF20" s="103"/>
      <c r="AJG20" s="103"/>
      <c r="AJH20" s="103"/>
      <c r="AJI20" s="103"/>
      <c r="AJJ20" s="103"/>
      <c r="AJK20" s="103"/>
      <c r="AJL20" s="103"/>
      <c r="AJM20" s="103"/>
      <c r="AJN20" s="103"/>
      <c r="AJO20" s="103"/>
      <c r="AJP20" s="103"/>
      <c r="AJQ20" s="103"/>
      <c r="AJR20" s="103"/>
      <c r="AJS20" s="103"/>
      <c r="AJT20" s="103"/>
      <c r="AJU20" s="103"/>
      <c r="AJV20" s="103"/>
      <c r="AJW20" s="103"/>
      <c r="AJX20" s="103"/>
      <c r="AJY20" s="103"/>
      <c r="AJZ20" s="103"/>
      <c r="AKA20" s="103"/>
      <c r="AKB20" s="103"/>
      <c r="AKC20" s="103"/>
      <c r="AKD20" s="103"/>
      <c r="AKE20" s="103"/>
      <c r="AKF20" s="103"/>
      <c r="AKG20" s="103"/>
      <c r="AKH20" s="103"/>
      <c r="AKI20" s="103"/>
      <c r="AKJ20" s="103"/>
      <c r="AKK20" s="103"/>
      <c r="AKL20" s="103"/>
      <c r="AKM20" s="103"/>
      <c r="AKN20" s="103"/>
      <c r="AKO20" s="103"/>
      <c r="AKP20" s="103"/>
      <c r="AKQ20" s="103"/>
      <c r="AKR20" s="103"/>
      <c r="AKS20" s="103"/>
      <c r="AKT20" s="103"/>
      <c r="AKU20" s="103"/>
      <c r="AKV20" s="103"/>
      <c r="AKW20" s="103"/>
      <c r="AKX20" s="103"/>
      <c r="AKY20" s="103"/>
      <c r="AKZ20" s="103"/>
      <c r="ALA20" s="103"/>
      <c r="ALB20" s="103"/>
      <c r="ALC20" s="103"/>
      <c r="ALD20" s="103"/>
      <c r="ALE20" s="103"/>
      <c r="ALF20" s="103"/>
      <c r="ALG20" s="103"/>
      <c r="ALH20" s="103"/>
      <c r="ALI20" s="103"/>
      <c r="ALJ20" s="103"/>
      <c r="ALK20" s="103"/>
      <c r="ALL20" s="103"/>
      <c r="ALM20" s="103"/>
      <c r="ALN20" s="103"/>
      <c r="ALO20" s="103"/>
      <c r="ALP20" s="103"/>
      <c r="ALQ20" s="103"/>
      <c r="ALR20" s="103"/>
      <c r="ALS20" s="103"/>
      <c r="ALT20" s="103"/>
      <c r="ALU20" s="103"/>
      <c r="ALV20" s="103"/>
      <c r="ALW20" s="103"/>
      <c r="ALX20" s="103"/>
      <c r="ALY20" s="103"/>
      <c r="ALZ20" s="103"/>
      <c r="AMA20" s="103"/>
      <c r="AMB20" s="103"/>
      <c r="AMC20" s="103"/>
      <c r="AMD20" s="103"/>
      <c r="AME20" s="103"/>
      <c r="AMF20" s="103"/>
      <c r="AMG20" s="103"/>
      <c r="AMH20" s="103"/>
      <c r="AMI20" s="103"/>
      <c r="AMJ20" s="103"/>
      <c r="AMK20" s="103"/>
      <c r="AML20" s="103"/>
      <c r="AMM20" s="103"/>
      <c r="AMN20" s="103"/>
      <c r="AMO20" s="103"/>
      <c r="AMP20" s="103"/>
      <c r="AMQ20" s="103"/>
    </row>
    <row r="21" spans="1:1031" ht="76.5" customHeight="1" thickBot="1" x14ac:dyDescent="0.3">
      <c r="A21" s="12">
        <v>10</v>
      </c>
      <c r="B21" s="248"/>
      <c r="C21" s="21" t="s">
        <v>98</v>
      </c>
      <c r="D21" s="72" t="s">
        <v>215</v>
      </c>
      <c r="E21" s="21" t="s">
        <v>363</v>
      </c>
      <c r="F21" s="16" t="s">
        <v>216</v>
      </c>
      <c r="G21" s="12" t="s">
        <v>255</v>
      </c>
      <c r="H21" s="23" t="s">
        <v>217</v>
      </c>
      <c r="I21" s="39">
        <v>43070</v>
      </c>
      <c r="J21" s="39">
        <v>44712</v>
      </c>
      <c r="K21" s="12" t="s">
        <v>164</v>
      </c>
      <c r="L21" s="12" t="s">
        <v>29</v>
      </c>
      <c r="M21" s="22" t="s">
        <v>405</v>
      </c>
      <c r="N21" s="22" t="s">
        <v>405</v>
      </c>
      <c r="O21" s="12" t="s">
        <v>31</v>
      </c>
      <c r="P21" s="12">
        <v>123</v>
      </c>
      <c r="Q21" s="24">
        <v>12117860.460000001</v>
      </c>
      <c r="R21" s="24">
        <v>0</v>
      </c>
      <c r="S21" s="24">
        <v>2189785.16</v>
      </c>
      <c r="T21" s="112">
        <f t="shared" si="2"/>
        <v>14307645.620000001</v>
      </c>
      <c r="U21" s="13">
        <v>0</v>
      </c>
      <c r="V21" s="24">
        <v>202342.56</v>
      </c>
      <c r="W21" s="112">
        <f t="shared" si="1"/>
        <v>14509988.180000002</v>
      </c>
      <c r="X21" s="14" t="s">
        <v>32</v>
      </c>
      <c r="Y21" s="31">
        <v>1</v>
      </c>
      <c r="Z21" s="24">
        <v>0</v>
      </c>
      <c r="AA21" s="24">
        <v>0</v>
      </c>
      <c r="AB21" s="102"/>
      <c r="AC21" s="102"/>
      <c r="AD21" s="102"/>
      <c r="AE21" s="102"/>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row>
    <row r="22" spans="1:1031" s="82" customFormat="1" ht="64.5" customHeight="1" thickBot="1" x14ac:dyDescent="0.3">
      <c r="A22" s="74">
        <v>11</v>
      </c>
      <c r="B22" s="248"/>
      <c r="C22" s="74" t="s">
        <v>282</v>
      </c>
      <c r="D22" s="74" t="s">
        <v>280</v>
      </c>
      <c r="E22" s="74" t="s">
        <v>364</v>
      </c>
      <c r="F22" s="75" t="s">
        <v>283</v>
      </c>
      <c r="G22" s="73" t="s">
        <v>255</v>
      </c>
      <c r="H22" s="75" t="s">
        <v>284</v>
      </c>
      <c r="I22" s="76">
        <v>43252</v>
      </c>
      <c r="J22" s="76">
        <v>43830</v>
      </c>
      <c r="K22" s="73" t="s">
        <v>164</v>
      </c>
      <c r="L22" s="73" t="s">
        <v>29</v>
      </c>
      <c r="M22" s="73" t="s">
        <v>405</v>
      </c>
      <c r="N22" s="22" t="s">
        <v>405</v>
      </c>
      <c r="O22" s="73" t="s">
        <v>31</v>
      </c>
      <c r="P22" s="73">
        <v>123</v>
      </c>
      <c r="Q22" s="77">
        <v>0</v>
      </c>
      <c r="R22" s="77">
        <v>0</v>
      </c>
      <c r="S22" s="77">
        <v>0</v>
      </c>
      <c r="T22" s="77">
        <f t="shared" si="2"/>
        <v>0</v>
      </c>
      <c r="U22" s="77">
        <v>0</v>
      </c>
      <c r="V22" s="77">
        <v>0</v>
      </c>
      <c r="W22" s="109">
        <f t="shared" si="1"/>
        <v>0</v>
      </c>
      <c r="X22" s="78" t="s">
        <v>391</v>
      </c>
      <c r="Y22" s="79">
        <v>0</v>
      </c>
      <c r="Z22" s="80">
        <v>0</v>
      </c>
      <c r="AA22" s="77">
        <v>0</v>
      </c>
      <c r="AB22" s="102"/>
      <c r="AC22" s="102"/>
      <c r="AD22" s="102"/>
      <c r="AE22" s="102"/>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c r="AMK22" s="81"/>
      <c r="AML22" s="81"/>
      <c r="AMM22" s="81"/>
      <c r="AMN22" s="81"/>
      <c r="AMO22" s="81"/>
      <c r="AMP22" s="81"/>
      <c r="AMQ22" s="81"/>
    </row>
    <row r="23" spans="1:1031" s="27" customFormat="1" ht="52.5" customHeight="1" thickBot="1" x14ac:dyDescent="0.3">
      <c r="A23" s="12">
        <v>12</v>
      </c>
      <c r="B23" s="248"/>
      <c r="C23" s="21" t="s">
        <v>282</v>
      </c>
      <c r="D23" s="21" t="s">
        <v>299</v>
      </c>
      <c r="E23" s="21" t="s">
        <v>365</v>
      </c>
      <c r="F23" s="23" t="s">
        <v>300</v>
      </c>
      <c r="G23" s="22" t="s">
        <v>490</v>
      </c>
      <c r="H23" s="23" t="s">
        <v>301</v>
      </c>
      <c r="I23" s="39">
        <v>43282</v>
      </c>
      <c r="J23" s="39">
        <v>44926</v>
      </c>
      <c r="K23" s="22" t="s">
        <v>164</v>
      </c>
      <c r="L23" s="22" t="s">
        <v>29</v>
      </c>
      <c r="M23" s="22" t="s">
        <v>405</v>
      </c>
      <c r="N23" s="22" t="s">
        <v>405</v>
      </c>
      <c r="O23" s="22" t="s">
        <v>31</v>
      </c>
      <c r="P23" s="22">
        <v>121</v>
      </c>
      <c r="Q23" s="24">
        <f>717201.08-28207.32</f>
        <v>688993.76</v>
      </c>
      <c r="R23" s="24">
        <v>0</v>
      </c>
      <c r="S23" s="84">
        <v>124557.09</v>
      </c>
      <c r="T23" s="112">
        <f t="shared" si="2"/>
        <v>813550.85</v>
      </c>
      <c r="U23" s="24">
        <v>0</v>
      </c>
      <c r="V23" s="24">
        <v>0</v>
      </c>
      <c r="W23" s="112">
        <f t="shared" si="1"/>
        <v>813550.85</v>
      </c>
      <c r="X23" s="25" t="s">
        <v>32</v>
      </c>
      <c r="Y23" s="31">
        <v>1</v>
      </c>
      <c r="Z23" s="40">
        <v>0</v>
      </c>
      <c r="AA23" s="24">
        <v>0</v>
      </c>
      <c r="AB23" s="102"/>
      <c r="AC23" s="102"/>
      <c r="AD23" s="102"/>
      <c r="AE23" s="102"/>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row>
    <row r="24" spans="1:1031" s="27" customFormat="1" ht="71.25" customHeight="1" thickBot="1" x14ac:dyDescent="0.3">
      <c r="A24" s="12">
        <v>13</v>
      </c>
      <c r="B24" s="248"/>
      <c r="C24" s="21" t="s">
        <v>99</v>
      </c>
      <c r="D24" s="72" t="s">
        <v>383</v>
      </c>
      <c r="E24" s="21" t="s">
        <v>384</v>
      </c>
      <c r="F24" s="23" t="s">
        <v>385</v>
      </c>
      <c r="G24" s="22" t="s">
        <v>490</v>
      </c>
      <c r="H24" s="23" t="s">
        <v>386</v>
      </c>
      <c r="I24" s="39">
        <v>43282</v>
      </c>
      <c r="J24" s="39">
        <v>44196</v>
      </c>
      <c r="K24" s="22" t="s">
        <v>164</v>
      </c>
      <c r="L24" s="22" t="s">
        <v>29</v>
      </c>
      <c r="M24" s="22" t="s">
        <v>405</v>
      </c>
      <c r="N24" s="22" t="s">
        <v>405</v>
      </c>
      <c r="O24" s="22" t="s">
        <v>31</v>
      </c>
      <c r="P24" s="22">
        <v>121</v>
      </c>
      <c r="Q24" s="24">
        <f>8856425.38+125198.53</f>
        <v>8981623.9100000001</v>
      </c>
      <c r="R24" s="24">
        <v>0</v>
      </c>
      <c r="S24" s="24">
        <f>1601074.62+22633.53</f>
        <v>1623708.1500000001</v>
      </c>
      <c r="T24" s="112">
        <f t="shared" si="2"/>
        <v>10605332.060000001</v>
      </c>
      <c r="U24" s="24">
        <v>0</v>
      </c>
      <c r="V24" s="24">
        <v>0</v>
      </c>
      <c r="W24" s="112">
        <f t="shared" si="1"/>
        <v>10605332.060000001</v>
      </c>
      <c r="X24" s="25" t="s">
        <v>32</v>
      </c>
      <c r="Y24" s="86">
        <v>1</v>
      </c>
      <c r="Z24" s="87">
        <f>1751800.94+588003.48+989494.79</f>
        <v>3329299.21</v>
      </c>
      <c r="AA24" s="24">
        <v>0</v>
      </c>
      <c r="AB24" s="102"/>
      <c r="AC24" s="102"/>
      <c r="AD24" s="102"/>
      <c r="AE24" s="102"/>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c r="AME24" s="26"/>
      <c r="AMF24" s="26"/>
      <c r="AMG24" s="26"/>
      <c r="AMH24" s="26"/>
      <c r="AMI24" s="26"/>
      <c r="AMJ24" s="26"/>
      <c r="AMK24" s="26"/>
      <c r="AML24" s="26"/>
      <c r="AMM24" s="26"/>
      <c r="AMN24" s="26"/>
      <c r="AMO24" s="26"/>
      <c r="AMP24" s="26"/>
      <c r="AMQ24" s="26"/>
    </row>
    <row r="25" spans="1:1031" s="27" customFormat="1" ht="71.25" customHeight="1" thickBot="1" x14ac:dyDescent="0.3">
      <c r="A25" s="12">
        <v>14</v>
      </c>
      <c r="B25" s="248"/>
      <c r="C25" s="21" t="s">
        <v>99</v>
      </c>
      <c r="D25" s="21" t="s">
        <v>392</v>
      </c>
      <c r="E25" s="21" t="s">
        <v>393</v>
      </c>
      <c r="F25" s="23" t="s">
        <v>394</v>
      </c>
      <c r="G25" s="12" t="s">
        <v>235</v>
      </c>
      <c r="H25" s="128" t="s">
        <v>404</v>
      </c>
      <c r="I25" s="85">
        <v>43466</v>
      </c>
      <c r="J25" s="129">
        <v>45291</v>
      </c>
      <c r="K25" s="22" t="s">
        <v>164</v>
      </c>
      <c r="L25" s="22" t="s">
        <v>29</v>
      </c>
      <c r="M25" s="22" t="s">
        <v>405</v>
      </c>
      <c r="N25" s="22" t="s">
        <v>405</v>
      </c>
      <c r="O25" s="12" t="s">
        <v>41</v>
      </c>
      <c r="P25" s="22">
        <v>121</v>
      </c>
      <c r="Q25" s="24">
        <v>16914912.879999999</v>
      </c>
      <c r="R25" s="24">
        <v>3057897.1300000027</v>
      </c>
      <c r="S25" s="24">
        <v>0</v>
      </c>
      <c r="T25" s="112">
        <f t="shared" si="2"/>
        <v>19972810.010000002</v>
      </c>
      <c r="U25" s="24">
        <v>407608.35</v>
      </c>
      <c r="V25" s="24">
        <v>0</v>
      </c>
      <c r="W25" s="112">
        <f t="shared" si="1"/>
        <v>20380418.360000003</v>
      </c>
      <c r="X25" s="25" t="s">
        <v>32</v>
      </c>
      <c r="Y25" s="31">
        <v>0</v>
      </c>
      <c r="Z25" s="87">
        <f>1700000+1200000-697354.39</f>
        <v>2202645.61</v>
      </c>
      <c r="AA25" s="84">
        <f>122332.39+28600.8</f>
        <v>150933.19</v>
      </c>
      <c r="AB25" s="102"/>
      <c r="AC25" s="102"/>
      <c r="AD25" s="102"/>
      <c r="AE25" s="102"/>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c r="AME25" s="26"/>
      <c r="AMF25" s="26"/>
      <c r="AMG25" s="26"/>
      <c r="AMH25" s="26"/>
      <c r="AMI25" s="26"/>
      <c r="AMJ25" s="26"/>
      <c r="AMK25" s="26"/>
      <c r="AML25" s="26"/>
      <c r="AMM25" s="26"/>
      <c r="AMN25" s="26"/>
      <c r="AMO25" s="26"/>
      <c r="AMP25" s="26"/>
      <c r="AMQ25" s="26"/>
    </row>
    <row r="26" spans="1:1031" s="27" customFormat="1" ht="71.25" customHeight="1" thickBot="1" x14ac:dyDescent="0.3">
      <c r="A26" s="12">
        <v>15</v>
      </c>
      <c r="B26" s="248"/>
      <c r="C26" s="21" t="s">
        <v>99</v>
      </c>
      <c r="D26" s="21" t="s">
        <v>432</v>
      </c>
      <c r="E26" s="21" t="s">
        <v>433</v>
      </c>
      <c r="F26" s="124" t="s">
        <v>434</v>
      </c>
      <c r="G26" s="22" t="s">
        <v>496</v>
      </c>
      <c r="H26" s="38" t="s">
        <v>435</v>
      </c>
      <c r="I26" s="85">
        <v>43466</v>
      </c>
      <c r="J26" s="85">
        <v>44773</v>
      </c>
      <c r="K26" s="22" t="s">
        <v>164</v>
      </c>
      <c r="L26" s="22" t="s">
        <v>29</v>
      </c>
      <c r="M26" s="22" t="s">
        <v>405</v>
      </c>
      <c r="N26" s="22" t="s">
        <v>405</v>
      </c>
      <c r="O26" s="22" t="s">
        <v>31</v>
      </c>
      <c r="P26" s="22">
        <v>121</v>
      </c>
      <c r="Q26" s="24">
        <v>3073825.99</v>
      </c>
      <c r="R26" s="24">
        <v>0</v>
      </c>
      <c r="S26" s="24">
        <v>555689.74</v>
      </c>
      <c r="T26" s="112">
        <f t="shared" si="2"/>
        <v>3629515.7300000004</v>
      </c>
      <c r="U26" s="24">
        <v>0</v>
      </c>
      <c r="V26" s="24">
        <v>176688</v>
      </c>
      <c r="W26" s="112">
        <f t="shared" si="1"/>
        <v>3806203.7300000004</v>
      </c>
      <c r="X26" s="25" t="s">
        <v>32</v>
      </c>
      <c r="Y26" s="31">
        <v>0</v>
      </c>
      <c r="Z26" s="40">
        <v>0</v>
      </c>
      <c r="AA26" s="24">
        <v>0</v>
      </c>
      <c r="AB26" s="102"/>
      <c r="AC26" s="102"/>
      <c r="AD26" s="102"/>
      <c r="AE26" s="102"/>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row>
    <row r="27" spans="1:1031" s="27" customFormat="1" ht="71.25" customHeight="1" thickBot="1" x14ac:dyDescent="0.3">
      <c r="A27" s="12">
        <v>16</v>
      </c>
      <c r="B27" s="248"/>
      <c r="C27" s="21" t="s">
        <v>99</v>
      </c>
      <c r="D27" s="21" t="s">
        <v>458</v>
      </c>
      <c r="E27" s="21" t="s">
        <v>459</v>
      </c>
      <c r="F27" s="124" t="s">
        <v>460</v>
      </c>
      <c r="G27" s="146" t="s">
        <v>461</v>
      </c>
      <c r="H27" s="155" t="s">
        <v>462</v>
      </c>
      <c r="I27" s="156">
        <v>43497</v>
      </c>
      <c r="J27" s="156">
        <v>45291</v>
      </c>
      <c r="K27" s="22" t="s">
        <v>164</v>
      </c>
      <c r="L27" s="22" t="s">
        <v>29</v>
      </c>
      <c r="M27" s="22" t="s">
        <v>405</v>
      </c>
      <c r="N27" s="22" t="s">
        <v>405</v>
      </c>
      <c r="O27" s="22" t="s">
        <v>31</v>
      </c>
      <c r="P27" s="22">
        <v>121</v>
      </c>
      <c r="Q27" s="24">
        <v>66169559.520000003</v>
      </c>
      <c r="R27" s="24">
        <v>0</v>
      </c>
      <c r="S27" s="24">
        <v>11962208</v>
      </c>
      <c r="T27" s="112">
        <f t="shared" si="2"/>
        <v>78131767.520000011</v>
      </c>
      <c r="U27" s="24">
        <v>0</v>
      </c>
      <c r="V27" s="24">
        <v>0</v>
      </c>
      <c r="W27" s="112">
        <f t="shared" si="1"/>
        <v>78131767.520000011</v>
      </c>
      <c r="X27" s="25" t="s">
        <v>32</v>
      </c>
      <c r="Y27" s="31">
        <v>0</v>
      </c>
      <c r="Z27" s="40">
        <v>0</v>
      </c>
      <c r="AA27" s="24">
        <v>0</v>
      </c>
      <c r="AB27" s="102"/>
      <c r="AC27" s="102"/>
      <c r="AD27" s="102"/>
      <c r="AE27" s="102"/>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c r="AME27" s="26"/>
      <c r="AMF27" s="26"/>
      <c r="AMG27" s="26"/>
      <c r="AMH27" s="26"/>
      <c r="AMI27" s="26"/>
      <c r="AMJ27" s="26"/>
      <c r="AMK27" s="26"/>
      <c r="AML27" s="26"/>
      <c r="AMM27" s="26"/>
      <c r="AMN27" s="26"/>
      <c r="AMO27" s="26"/>
      <c r="AMP27" s="26"/>
      <c r="AMQ27" s="26"/>
    </row>
    <row r="28" spans="1:1031" s="27" customFormat="1" ht="71.25" customHeight="1" thickBot="1" x14ac:dyDescent="0.3">
      <c r="A28" s="12">
        <v>17</v>
      </c>
      <c r="B28" s="248"/>
      <c r="C28" s="21" t="s">
        <v>98</v>
      </c>
      <c r="D28" s="21" t="s">
        <v>466</v>
      </c>
      <c r="E28" s="21" t="s">
        <v>473</v>
      </c>
      <c r="F28" s="124" t="s">
        <v>474</v>
      </c>
      <c r="G28" s="154" t="s">
        <v>491</v>
      </c>
      <c r="H28" s="155" t="s">
        <v>507</v>
      </c>
      <c r="I28" s="160">
        <v>43101</v>
      </c>
      <c r="J28" s="160">
        <v>44196</v>
      </c>
      <c r="K28" s="22" t="s">
        <v>164</v>
      </c>
      <c r="L28" s="22" t="s">
        <v>29</v>
      </c>
      <c r="M28" s="22" t="s">
        <v>405</v>
      </c>
      <c r="N28" s="22" t="s">
        <v>405</v>
      </c>
      <c r="O28" s="22" t="s">
        <v>31</v>
      </c>
      <c r="P28" s="22">
        <v>123</v>
      </c>
      <c r="Q28" s="24">
        <v>12948994.27</v>
      </c>
      <c r="R28" s="24">
        <v>0</v>
      </c>
      <c r="S28" s="24">
        <v>2330575.98</v>
      </c>
      <c r="T28" s="112">
        <f t="shared" si="2"/>
        <v>15279570.25</v>
      </c>
      <c r="U28" s="24">
        <v>0</v>
      </c>
      <c r="V28" s="24">
        <v>0</v>
      </c>
      <c r="W28" s="112">
        <f t="shared" si="1"/>
        <v>15279570.25</v>
      </c>
      <c r="X28" s="25" t="s">
        <v>32</v>
      </c>
      <c r="Y28" s="31">
        <v>0</v>
      </c>
      <c r="Z28" s="40">
        <v>0</v>
      </c>
      <c r="AA28" s="24">
        <v>0</v>
      </c>
      <c r="AB28" s="102"/>
      <c r="AC28" s="102"/>
      <c r="AD28" s="102"/>
      <c r="AE28" s="102"/>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c r="AME28" s="26"/>
      <c r="AMF28" s="26"/>
      <c r="AMG28" s="26"/>
      <c r="AMH28" s="26"/>
      <c r="AMI28" s="26"/>
      <c r="AMJ28" s="26"/>
      <c r="AMK28" s="26"/>
      <c r="AML28" s="26"/>
      <c r="AMM28" s="26"/>
      <c r="AMN28" s="26"/>
      <c r="AMO28" s="26"/>
      <c r="AMP28" s="26"/>
      <c r="AMQ28" s="26"/>
    </row>
    <row r="29" spans="1:1031" s="27" customFormat="1" ht="71.25" customHeight="1" thickBot="1" x14ac:dyDescent="0.3">
      <c r="A29" s="12">
        <v>18</v>
      </c>
      <c r="B29" s="248"/>
      <c r="C29" s="21" t="s">
        <v>98</v>
      </c>
      <c r="D29" s="21" t="s">
        <v>465</v>
      </c>
      <c r="E29" s="21" t="s">
        <v>475</v>
      </c>
      <c r="F29" s="124" t="s">
        <v>493</v>
      </c>
      <c r="G29" s="154" t="s">
        <v>491</v>
      </c>
      <c r="H29" s="155" t="s">
        <v>508</v>
      </c>
      <c r="I29" s="160">
        <v>43160</v>
      </c>
      <c r="J29" s="160">
        <v>43830</v>
      </c>
      <c r="K29" s="22" t="s">
        <v>164</v>
      </c>
      <c r="L29" s="22" t="s">
        <v>29</v>
      </c>
      <c r="M29" s="22" t="s">
        <v>405</v>
      </c>
      <c r="N29" s="22" t="s">
        <v>405</v>
      </c>
      <c r="O29" s="22" t="s">
        <v>31</v>
      </c>
      <c r="P29" s="22">
        <v>123</v>
      </c>
      <c r="Q29" s="24">
        <v>375586.95</v>
      </c>
      <c r="R29" s="24">
        <v>0</v>
      </c>
      <c r="S29" s="24">
        <v>67899.039999999994</v>
      </c>
      <c r="T29" s="112">
        <f t="shared" si="2"/>
        <v>443485.99</v>
      </c>
      <c r="U29" s="24">
        <v>0</v>
      </c>
      <c r="V29" s="24">
        <v>0</v>
      </c>
      <c r="W29" s="112">
        <f t="shared" si="1"/>
        <v>443485.99</v>
      </c>
      <c r="X29" s="25" t="s">
        <v>32</v>
      </c>
      <c r="Y29" s="31">
        <v>0</v>
      </c>
      <c r="Z29" s="87">
        <v>138955.57999999999</v>
      </c>
      <c r="AA29" s="24">
        <v>0</v>
      </c>
      <c r="AB29" s="102"/>
      <c r="AC29" s="102"/>
      <c r="AD29" s="102"/>
      <c r="AE29" s="102"/>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c r="WE29" s="26"/>
      <c r="WF29" s="26"/>
      <c r="WG29" s="26"/>
      <c r="WH29" s="26"/>
      <c r="WI29" s="26"/>
      <c r="WJ29" s="26"/>
      <c r="WK29" s="26"/>
      <c r="WL29" s="26"/>
      <c r="WM29" s="26"/>
      <c r="WN29" s="26"/>
      <c r="WO29" s="26"/>
      <c r="WP29" s="26"/>
      <c r="WQ29" s="26"/>
      <c r="WR29" s="26"/>
      <c r="WS29" s="26"/>
      <c r="WT29" s="26"/>
      <c r="WU29" s="26"/>
      <c r="WV29" s="26"/>
      <c r="WW29" s="26"/>
      <c r="WX29" s="26"/>
      <c r="WY29" s="26"/>
      <c r="WZ29" s="26"/>
      <c r="XA29" s="26"/>
      <c r="XB29" s="26"/>
      <c r="XC29" s="26"/>
      <c r="XD29" s="26"/>
      <c r="XE29" s="26"/>
      <c r="XF29" s="26"/>
      <c r="XG29" s="26"/>
      <c r="XH29" s="26"/>
      <c r="XI29" s="26"/>
      <c r="XJ29" s="26"/>
      <c r="XK29" s="26"/>
      <c r="XL29" s="26"/>
      <c r="XM29" s="26"/>
      <c r="XN29" s="26"/>
      <c r="XO29" s="26"/>
      <c r="XP29" s="26"/>
      <c r="XQ29" s="26"/>
      <c r="XR29" s="26"/>
      <c r="XS29" s="26"/>
      <c r="XT29" s="26"/>
      <c r="XU29" s="26"/>
      <c r="XV29" s="26"/>
      <c r="XW29" s="26"/>
      <c r="XX29" s="26"/>
      <c r="XY29" s="26"/>
      <c r="XZ29" s="26"/>
      <c r="YA29" s="26"/>
      <c r="YB29" s="26"/>
      <c r="YC29" s="26"/>
      <c r="YD29" s="26"/>
      <c r="YE29" s="26"/>
      <c r="YF29" s="26"/>
      <c r="YG29" s="26"/>
      <c r="YH29" s="26"/>
      <c r="YI29" s="26"/>
      <c r="YJ29" s="26"/>
      <c r="YK29" s="26"/>
      <c r="YL29" s="26"/>
      <c r="YM29" s="26"/>
      <c r="YN29" s="26"/>
      <c r="YO29" s="26"/>
      <c r="YP29" s="26"/>
      <c r="YQ29" s="26"/>
      <c r="YR29" s="26"/>
      <c r="YS29" s="26"/>
      <c r="YT29" s="26"/>
      <c r="YU29" s="26"/>
      <c r="YV29" s="26"/>
      <c r="YW29" s="26"/>
      <c r="YX29" s="26"/>
      <c r="YY29" s="26"/>
      <c r="YZ29" s="26"/>
      <c r="ZA29" s="26"/>
      <c r="ZB29" s="26"/>
      <c r="ZC29" s="26"/>
      <c r="ZD29" s="26"/>
      <c r="ZE29" s="26"/>
      <c r="ZF29" s="26"/>
      <c r="ZG29" s="26"/>
      <c r="ZH29" s="26"/>
      <c r="ZI29" s="26"/>
      <c r="ZJ29" s="26"/>
      <c r="ZK29" s="26"/>
      <c r="ZL29" s="26"/>
      <c r="ZM29" s="26"/>
      <c r="ZN29" s="26"/>
      <c r="ZO29" s="26"/>
      <c r="ZP29" s="26"/>
      <c r="ZQ29" s="26"/>
      <c r="ZR29" s="26"/>
      <c r="ZS29" s="26"/>
      <c r="ZT29" s="26"/>
      <c r="ZU29" s="26"/>
      <c r="ZV29" s="26"/>
      <c r="ZW29" s="26"/>
      <c r="ZX29" s="26"/>
      <c r="ZY29" s="26"/>
      <c r="ZZ29" s="26"/>
      <c r="AAA29" s="26"/>
      <c r="AAB29" s="26"/>
      <c r="AAC29" s="26"/>
      <c r="AAD29" s="26"/>
      <c r="AAE29" s="26"/>
      <c r="AAF29" s="26"/>
      <c r="AAG29" s="26"/>
      <c r="AAH29" s="26"/>
      <c r="AAI29" s="26"/>
      <c r="AAJ29" s="26"/>
      <c r="AAK29" s="26"/>
      <c r="AAL29" s="26"/>
      <c r="AAM29" s="26"/>
      <c r="AAN29" s="26"/>
      <c r="AAO29" s="26"/>
      <c r="AAP29" s="26"/>
      <c r="AAQ29" s="26"/>
      <c r="AAR29" s="26"/>
      <c r="AAS29" s="26"/>
      <c r="AAT29" s="26"/>
      <c r="AAU29" s="26"/>
      <c r="AAV29" s="26"/>
      <c r="AAW29" s="26"/>
      <c r="AAX29" s="26"/>
      <c r="AAY29" s="26"/>
      <c r="AAZ29" s="26"/>
      <c r="ABA29" s="26"/>
      <c r="ABB29" s="26"/>
      <c r="ABC29" s="26"/>
      <c r="ABD29" s="26"/>
      <c r="ABE29" s="26"/>
      <c r="ABF29" s="26"/>
      <c r="ABG29" s="26"/>
      <c r="ABH29" s="26"/>
      <c r="ABI29" s="26"/>
      <c r="ABJ29" s="26"/>
      <c r="ABK29" s="26"/>
      <c r="ABL29" s="26"/>
      <c r="ABM29" s="26"/>
      <c r="ABN29" s="26"/>
      <c r="ABO29" s="26"/>
      <c r="ABP29" s="26"/>
      <c r="ABQ29" s="26"/>
      <c r="ABR29" s="26"/>
      <c r="ABS29" s="26"/>
      <c r="ABT29" s="26"/>
      <c r="ABU29" s="26"/>
      <c r="ABV29" s="26"/>
      <c r="ABW29" s="26"/>
      <c r="ABX29" s="26"/>
      <c r="ABY29" s="26"/>
      <c r="ABZ29" s="26"/>
      <c r="ACA29" s="26"/>
      <c r="ACB29" s="26"/>
      <c r="ACC29" s="26"/>
      <c r="ACD29" s="26"/>
      <c r="ACE29" s="26"/>
      <c r="ACF29" s="26"/>
      <c r="ACG29" s="26"/>
      <c r="ACH29" s="26"/>
      <c r="ACI29" s="26"/>
      <c r="ACJ29" s="26"/>
      <c r="ACK29" s="26"/>
      <c r="ACL29" s="26"/>
      <c r="ACM29" s="26"/>
      <c r="ACN29" s="26"/>
      <c r="ACO29" s="26"/>
      <c r="ACP29" s="26"/>
      <c r="ACQ29" s="26"/>
      <c r="ACR29" s="26"/>
      <c r="ACS29" s="26"/>
      <c r="ACT29" s="26"/>
      <c r="ACU29" s="26"/>
      <c r="ACV29" s="26"/>
      <c r="ACW29" s="26"/>
      <c r="ACX29" s="26"/>
      <c r="ACY29" s="26"/>
      <c r="ACZ29" s="26"/>
      <c r="ADA29" s="26"/>
      <c r="ADB29" s="26"/>
      <c r="ADC29" s="26"/>
      <c r="ADD29" s="26"/>
      <c r="ADE29" s="26"/>
      <c r="ADF29" s="26"/>
      <c r="ADG29" s="26"/>
      <c r="ADH29" s="26"/>
      <c r="ADI29" s="26"/>
      <c r="ADJ29" s="26"/>
      <c r="ADK29" s="26"/>
      <c r="ADL29" s="26"/>
      <c r="ADM29" s="26"/>
      <c r="ADN29" s="26"/>
      <c r="ADO29" s="26"/>
      <c r="ADP29" s="26"/>
      <c r="ADQ29" s="26"/>
      <c r="ADR29" s="26"/>
      <c r="ADS29" s="26"/>
      <c r="ADT29" s="26"/>
      <c r="ADU29" s="26"/>
      <c r="ADV29" s="26"/>
      <c r="ADW29" s="26"/>
      <c r="ADX29" s="26"/>
      <c r="ADY29" s="26"/>
      <c r="ADZ29" s="26"/>
      <c r="AEA29" s="26"/>
      <c r="AEB29" s="26"/>
      <c r="AEC29" s="26"/>
      <c r="AED29" s="26"/>
      <c r="AEE29" s="26"/>
      <c r="AEF29" s="26"/>
      <c r="AEG29" s="26"/>
      <c r="AEH29" s="26"/>
      <c r="AEI29" s="26"/>
      <c r="AEJ29" s="26"/>
      <c r="AEK29" s="26"/>
      <c r="AEL29" s="26"/>
      <c r="AEM29" s="26"/>
      <c r="AEN29" s="26"/>
      <c r="AEO29" s="26"/>
      <c r="AEP29" s="26"/>
      <c r="AEQ29" s="26"/>
      <c r="AER29" s="26"/>
      <c r="AES29" s="26"/>
      <c r="AET29" s="26"/>
      <c r="AEU29" s="26"/>
      <c r="AEV29" s="26"/>
      <c r="AEW29" s="26"/>
      <c r="AEX29" s="26"/>
      <c r="AEY29" s="26"/>
      <c r="AEZ29" s="26"/>
      <c r="AFA29" s="26"/>
      <c r="AFB29" s="26"/>
      <c r="AFC29" s="26"/>
      <c r="AFD29" s="26"/>
      <c r="AFE29" s="26"/>
      <c r="AFF29" s="26"/>
      <c r="AFG29" s="26"/>
      <c r="AFH29" s="26"/>
      <c r="AFI29" s="26"/>
      <c r="AFJ29" s="26"/>
      <c r="AFK29" s="26"/>
      <c r="AFL29" s="26"/>
      <c r="AFM29" s="26"/>
      <c r="AFN29" s="26"/>
      <c r="AFO29" s="26"/>
      <c r="AFP29" s="26"/>
      <c r="AFQ29" s="26"/>
      <c r="AFR29" s="26"/>
      <c r="AFS29" s="26"/>
      <c r="AFT29" s="26"/>
      <c r="AFU29" s="26"/>
      <c r="AFV29" s="26"/>
      <c r="AFW29" s="26"/>
      <c r="AFX29" s="26"/>
      <c r="AFY29" s="26"/>
      <c r="AFZ29" s="26"/>
      <c r="AGA29" s="26"/>
      <c r="AGB29" s="26"/>
      <c r="AGC29" s="26"/>
      <c r="AGD29" s="26"/>
      <c r="AGE29" s="26"/>
      <c r="AGF29" s="26"/>
      <c r="AGG29" s="26"/>
      <c r="AGH29" s="26"/>
      <c r="AGI29" s="26"/>
      <c r="AGJ29" s="26"/>
      <c r="AGK29" s="26"/>
      <c r="AGL29" s="26"/>
      <c r="AGM29" s="26"/>
      <c r="AGN29" s="26"/>
      <c r="AGO29" s="26"/>
      <c r="AGP29" s="26"/>
      <c r="AGQ29" s="26"/>
      <c r="AGR29" s="26"/>
      <c r="AGS29" s="26"/>
      <c r="AGT29" s="26"/>
      <c r="AGU29" s="26"/>
      <c r="AGV29" s="26"/>
      <c r="AGW29" s="26"/>
      <c r="AGX29" s="26"/>
      <c r="AGY29" s="26"/>
      <c r="AGZ29" s="26"/>
      <c r="AHA29" s="26"/>
      <c r="AHB29" s="26"/>
      <c r="AHC29" s="26"/>
      <c r="AHD29" s="26"/>
      <c r="AHE29" s="26"/>
      <c r="AHF29" s="26"/>
      <c r="AHG29" s="26"/>
      <c r="AHH29" s="26"/>
      <c r="AHI29" s="26"/>
      <c r="AHJ29" s="26"/>
      <c r="AHK29" s="26"/>
      <c r="AHL29" s="26"/>
      <c r="AHM29" s="26"/>
      <c r="AHN29" s="26"/>
      <c r="AHO29" s="26"/>
      <c r="AHP29" s="26"/>
      <c r="AHQ29" s="26"/>
      <c r="AHR29" s="26"/>
      <c r="AHS29" s="26"/>
      <c r="AHT29" s="26"/>
      <c r="AHU29" s="26"/>
      <c r="AHV29" s="26"/>
      <c r="AHW29" s="26"/>
      <c r="AHX29" s="26"/>
      <c r="AHY29" s="26"/>
      <c r="AHZ29" s="26"/>
      <c r="AIA29" s="26"/>
      <c r="AIB29" s="26"/>
      <c r="AIC29" s="26"/>
      <c r="AID29" s="26"/>
      <c r="AIE29" s="26"/>
      <c r="AIF29" s="26"/>
      <c r="AIG29" s="26"/>
      <c r="AIH29" s="26"/>
      <c r="AII29" s="26"/>
      <c r="AIJ29" s="26"/>
      <c r="AIK29" s="26"/>
      <c r="AIL29" s="26"/>
      <c r="AIM29" s="26"/>
      <c r="AIN29" s="26"/>
      <c r="AIO29" s="26"/>
      <c r="AIP29" s="26"/>
      <c r="AIQ29" s="26"/>
      <c r="AIR29" s="26"/>
      <c r="AIS29" s="26"/>
      <c r="AIT29" s="26"/>
      <c r="AIU29" s="26"/>
      <c r="AIV29" s="26"/>
      <c r="AIW29" s="26"/>
      <c r="AIX29" s="26"/>
      <c r="AIY29" s="26"/>
      <c r="AIZ29" s="26"/>
      <c r="AJA29" s="26"/>
      <c r="AJB29" s="26"/>
      <c r="AJC29" s="26"/>
      <c r="AJD29" s="26"/>
      <c r="AJE29" s="26"/>
      <c r="AJF29" s="26"/>
      <c r="AJG29" s="26"/>
      <c r="AJH29" s="26"/>
      <c r="AJI29" s="26"/>
      <c r="AJJ29" s="26"/>
      <c r="AJK29" s="26"/>
      <c r="AJL29" s="26"/>
      <c r="AJM29" s="26"/>
      <c r="AJN29" s="26"/>
      <c r="AJO29" s="26"/>
      <c r="AJP29" s="26"/>
      <c r="AJQ29" s="26"/>
      <c r="AJR29" s="26"/>
      <c r="AJS29" s="26"/>
      <c r="AJT29" s="26"/>
      <c r="AJU29" s="26"/>
      <c r="AJV29" s="26"/>
      <c r="AJW29" s="26"/>
      <c r="AJX29" s="26"/>
      <c r="AJY29" s="26"/>
      <c r="AJZ29" s="26"/>
      <c r="AKA29" s="26"/>
      <c r="AKB29" s="26"/>
      <c r="AKC29" s="26"/>
      <c r="AKD29" s="26"/>
      <c r="AKE29" s="26"/>
      <c r="AKF29" s="26"/>
      <c r="AKG29" s="26"/>
      <c r="AKH29" s="26"/>
      <c r="AKI29" s="26"/>
      <c r="AKJ29" s="26"/>
      <c r="AKK29" s="26"/>
      <c r="AKL29" s="26"/>
      <c r="AKM29" s="26"/>
      <c r="AKN29" s="26"/>
      <c r="AKO29" s="26"/>
      <c r="AKP29" s="26"/>
      <c r="AKQ29" s="26"/>
      <c r="AKR29" s="26"/>
      <c r="AKS29" s="26"/>
      <c r="AKT29" s="26"/>
      <c r="AKU29" s="26"/>
      <c r="AKV29" s="26"/>
      <c r="AKW29" s="26"/>
      <c r="AKX29" s="26"/>
      <c r="AKY29" s="26"/>
      <c r="AKZ29" s="26"/>
      <c r="ALA29" s="26"/>
      <c r="ALB29" s="26"/>
      <c r="ALC29" s="26"/>
      <c r="ALD29" s="26"/>
      <c r="ALE29" s="26"/>
      <c r="ALF29" s="26"/>
      <c r="ALG29" s="26"/>
      <c r="ALH29" s="26"/>
      <c r="ALI29" s="26"/>
      <c r="ALJ29" s="26"/>
      <c r="ALK29" s="26"/>
      <c r="ALL29" s="26"/>
      <c r="ALM29" s="26"/>
      <c r="ALN29" s="26"/>
      <c r="ALO29" s="26"/>
      <c r="ALP29" s="26"/>
      <c r="ALQ29" s="26"/>
      <c r="ALR29" s="26"/>
      <c r="ALS29" s="26"/>
      <c r="ALT29" s="26"/>
      <c r="ALU29" s="26"/>
      <c r="ALV29" s="26"/>
      <c r="ALW29" s="26"/>
      <c r="ALX29" s="26"/>
      <c r="ALY29" s="26"/>
      <c r="ALZ29" s="26"/>
      <c r="AMA29" s="26"/>
      <c r="AMB29" s="26"/>
      <c r="AMC29" s="26"/>
      <c r="AMD29" s="26"/>
      <c r="AME29" s="26"/>
      <c r="AMF29" s="26"/>
      <c r="AMG29" s="26"/>
      <c r="AMH29" s="26"/>
      <c r="AMI29" s="26"/>
      <c r="AMJ29" s="26"/>
      <c r="AMK29" s="26"/>
      <c r="AML29" s="26"/>
      <c r="AMM29" s="26"/>
      <c r="AMN29" s="26"/>
      <c r="AMO29" s="26"/>
      <c r="AMP29" s="26"/>
      <c r="AMQ29" s="26"/>
    </row>
    <row r="30" spans="1:1031" s="104" customFormat="1" ht="71.25" customHeight="1" thickBot="1" x14ac:dyDescent="0.3">
      <c r="A30" s="59"/>
      <c r="B30" s="195"/>
      <c r="C30" s="72" t="s">
        <v>524</v>
      </c>
      <c r="D30" s="72" t="s">
        <v>525</v>
      </c>
      <c r="E30" s="72">
        <v>127727</v>
      </c>
      <c r="F30" s="196" t="s">
        <v>526</v>
      </c>
      <c r="G30" s="173" t="s">
        <v>527</v>
      </c>
      <c r="H30" s="197" t="s">
        <v>528</v>
      </c>
      <c r="I30" s="156">
        <v>42583</v>
      </c>
      <c r="J30" s="156">
        <v>44957</v>
      </c>
      <c r="K30" s="59" t="s">
        <v>164</v>
      </c>
      <c r="L30" s="59" t="s">
        <v>29</v>
      </c>
      <c r="M30" s="59" t="s">
        <v>405</v>
      </c>
      <c r="N30" s="59" t="s">
        <v>405</v>
      </c>
      <c r="O30" s="59" t="s">
        <v>31</v>
      </c>
      <c r="P30" s="59">
        <v>121</v>
      </c>
      <c r="Q30" s="84">
        <v>5667290.9199999999</v>
      </c>
      <c r="R30" s="84">
        <v>0</v>
      </c>
      <c r="S30" s="84">
        <v>1024539.27</v>
      </c>
      <c r="T30" s="112">
        <f t="shared" si="2"/>
        <v>6691830.1899999995</v>
      </c>
      <c r="U30" s="84">
        <v>0</v>
      </c>
      <c r="V30" s="84">
        <v>0</v>
      </c>
      <c r="W30" s="112">
        <f t="shared" si="1"/>
        <v>6691830.1899999995</v>
      </c>
      <c r="X30" s="101" t="s">
        <v>529</v>
      </c>
      <c r="Y30" s="86">
        <v>0</v>
      </c>
      <c r="Z30" s="87">
        <v>0</v>
      </c>
      <c r="AA30" s="84">
        <v>0</v>
      </c>
      <c r="AB30" s="102"/>
      <c r="AC30" s="102"/>
      <c r="AD30" s="102"/>
      <c r="AE30" s="102"/>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3"/>
      <c r="OL30" s="103"/>
      <c r="OM30" s="103"/>
      <c r="ON30" s="103"/>
      <c r="OO30" s="103"/>
      <c r="OP30" s="103"/>
      <c r="OQ30" s="103"/>
      <c r="OR30" s="103"/>
      <c r="OS30" s="103"/>
      <c r="OT30" s="103"/>
      <c r="OU30" s="103"/>
      <c r="OV30" s="103"/>
      <c r="OW30" s="103"/>
      <c r="OX30" s="103"/>
      <c r="OY30" s="103"/>
      <c r="OZ30" s="103"/>
      <c r="PA30" s="103"/>
      <c r="PB30" s="103"/>
      <c r="PC30" s="103"/>
      <c r="PD30" s="103"/>
      <c r="PE30" s="103"/>
      <c r="PF30" s="103"/>
      <c r="PG30" s="103"/>
      <c r="PH30" s="103"/>
      <c r="PI30" s="103"/>
      <c r="PJ30" s="103"/>
      <c r="PK30" s="103"/>
      <c r="PL30" s="103"/>
      <c r="PM30" s="103"/>
      <c r="PN30" s="103"/>
      <c r="PO30" s="103"/>
      <c r="PP30" s="103"/>
      <c r="PQ30" s="103"/>
      <c r="PR30" s="103"/>
      <c r="PS30" s="103"/>
      <c r="PT30" s="103"/>
      <c r="PU30" s="103"/>
      <c r="PV30" s="103"/>
      <c r="PW30" s="103"/>
      <c r="PX30" s="103"/>
      <c r="PY30" s="103"/>
      <c r="PZ30" s="103"/>
      <c r="QA30" s="103"/>
      <c r="QB30" s="103"/>
      <c r="QC30" s="103"/>
      <c r="QD30" s="103"/>
      <c r="QE30" s="103"/>
      <c r="QF30" s="103"/>
      <c r="QG30" s="103"/>
      <c r="QH30" s="103"/>
      <c r="QI30" s="103"/>
      <c r="QJ30" s="103"/>
      <c r="QK30" s="103"/>
      <c r="QL30" s="103"/>
      <c r="QM30" s="103"/>
      <c r="QN30" s="103"/>
      <c r="QO30" s="103"/>
      <c r="QP30" s="103"/>
      <c r="QQ30" s="103"/>
      <c r="QR30" s="103"/>
      <c r="QS30" s="103"/>
      <c r="QT30" s="103"/>
      <c r="QU30" s="103"/>
      <c r="QV30" s="103"/>
      <c r="QW30" s="103"/>
      <c r="QX30" s="103"/>
      <c r="QY30" s="103"/>
      <c r="QZ30" s="103"/>
      <c r="RA30" s="103"/>
      <c r="RB30" s="103"/>
      <c r="RC30" s="103"/>
      <c r="RD30" s="103"/>
      <c r="RE30" s="103"/>
      <c r="RF30" s="103"/>
      <c r="RG30" s="103"/>
      <c r="RH30" s="103"/>
      <c r="RI30" s="103"/>
      <c r="RJ30" s="103"/>
      <c r="RK30" s="103"/>
      <c r="RL30" s="103"/>
      <c r="RM30" s="103"/>
      <c r="RN30" s="103"/>
      <c r="RO30" s="103"/>
      <c r="RP30" s="103"/>
      <c r="RQ30" s="103"/>
      <c r="RR30" s="103"/>
      <c r="RS30" s="103"/>
      <c r="RT30" s="103"/>
      <c r="RU30" s="103"/>
      <c r="RV30" s="103"/>
      <c r="RW30" s="103"/>
      <c r="RX30" s="103"/>
      <c r="RY30" s="103"/>
      <c r="RZ30" s="103"/>
      <c r="SA30" s="103"/>
      <c r="SB30" s="103"/>
      <c r="SC30" s="103"/>
      <c r="SD30" s="103"/>
      <c r="SE30" s="103"/>
      <c r="SF30" s="103"/>
      <c r="SG30" s="103"/>
      <c r="SH30" s="103"/>
      <c r="SI30" s="103"/>
      <c r="SJ30" s="103"/>
      <c r="SK30" s="103"/>
      <c r="SL30" s="103"/>
      <c r="SM30" s="103"/>
      <c r="SN30" s="103"/>
      <c r="SO30" s="103"/>
      <c r="SP30" s="103"/>
      <c r="SQ30" s="103"/>
      <c r="SR30" s="103"/>
      <c r="SS30" s="103"/>
      <c r="ST30" s="103"/>
      <c r="SU30" s="103"/>
      <c r="SV30" s="103"/>
      <c r="SW30" s="103"/>
      <c r="SX30" s="103"/>
      <c r="SY30" s="103"/>
      <c r="SZ30" s="103"/>
      <c r="TA30" s="103"/>
      <c r="TB30" s="103"/>
      <c r="TC30" s="103"/>
      <c r="TD30" s="103"/>
      <c r="TE30" s="103"/>
      <c r="TF30" s="103"/>
      <c r="TG30" s="103"/>
      <c r="TH30" s="103"/>
      <c r="TI30" s="103"/>
      <c r="TJ30" s="103"/>
      <c r="TK30" s="103"/>
      <c r="TL30" s="103"/>
      <c r="TM30" s="103"/>
      <c r="TN30" s="103"/>
      <c r="TO30" s="103"/>
      <c r="TP30" s="103"/>
      <c r="TQ30" s="103"/>
      <c r="TR30" s="103"/>
      <c r="TS30" s="103"/>
      <c r="TT30" s="103"/>
      <c r="TU30" s="103"/>
      <c r="TV30" s="103"/>
      <c r="TW30" s="103"/>
      <c r="TX30" s="103"/>
      <c r="TY30" s="103"/>
      <c r="TZ30" s="103"/>
      <c r="UA30" s="103"/>
      <c r="UB30" s="103"/>
      <c r="UC30" s="103"/>
      <c r="UD30" s="103"/>
      <c r="UE30" s="103"/>
      <c r="UF30" s="103"/>
      <c r="UG30" s="103"/>
      <c r="UH30" s="103"/>
      <c r="UI30" s="103"/>
      <c r="UJ30" s="103"/>
      <c r="UK30" s="103"/>
      <c r="UL30" s="103"/>
      <c r="UM30" s="103"/>
      <c r="UN30" s="103"/>
      <c r="UO30" s="103"/>
      <c r="UP30" s="103"/>
      <c r="UQ30" s="103"/>
      <c r="UR30" s="103"/>
      <c r="US30" s="103"/>
      <c r="UT30" s="103"/>
      <c r="UU30" s="103"/>
      <c r="UV30" s="103"/>
      <c r="UW30" s="103"/>
      <c r="UX30" s="103"/>
      <c r="UY30" s="103"/>
      <c r="UZ30" s="103"/>
      <c r="VA30" s="103"/>
      <c r="VB30" s="103"/>
      <c r="VC30" s="103"/>
      <c r="VD30" s="103"/>
      <c r="VE30" s="103"/>
      <c r="VF30" s="103"/>
      <c r="VG30" s="103"/>
      <c r="VH30" s="103"/>
      <c r="VI30" s="103"/>
      <c r="VJ30" s="103"/>
      <c r="VK30" s="103"/>
      <c r="VL30" s="103"/>
      <c r="VM30" s="103"/>
      <c r="VN30" s="103"/>
      <c r="VO30" s="103"/>
      <c r="VP30" s="103"/>
      <c r="VQ30" s="103"/>
      <c r="VR30" s="103"/>
      <c r="VS30" s="103"/>
      <c r="VT30" s="103"/>
      <c r="VU30" s="103"/>
      <c r="VV30" s="103"/>
      <c r="VW30" s="103"/>
      <c r="VX30" s="103"/>
      <c r="VY30" s="103"/>
      <c r="VZ30" s="103"/>
      <c r="WA30" s="103"/>
      <c r="WB30" s="103"/>
      <c r="WC30" s="103"/>
      <c r="WD30" s="103"/>
      <c r="WE30" s="103"/>
      <c r="WF30" s="103"/>
      <c r="WG30" s="103"/>
      <c r="WH30" s="103"/>
      <c r="WI30" s="103"/>
      <c r="WJ30" s="103"/>
      <c r="WK30" s="103"/>
      <c r="WL30" s="103"/>
      <c r="WM30" s="103"/>
      <c r="WN30" s="103"/>
      <c r="WO30" s="103"/>
      <c r="WP30" s="103"/>
      <c r="WQ30" s="103"/>
      <c r="WR30" s="103"/>
      <c r="WS30" s="103"/>
      <c r="WT30" s="103"/>
      <c r="WU30" s="103"/>
      <c r="WV30" s="103"/>
      <c r="WW30" s="103"/>
      <c r="WX30" s="103"/>
      <c r="WY30" s="103"/>
      <c r="WZ30" s="103"/>
      <c r="XA30" s="103"/>
      <c r="XB30" s="103"/>
      <c r="XC30" s="103"/>
      <c r="XD30" s="103"/>
      <c r="XE30" s="103"/>
      <c r="XF30" s="103"/>
      <c r="XG30" s="103"/>
      <c r="XH30" s="103"/>
      <c r="XI30" s="103"/>
      <c r="XJ30" s="103"/>
      <c r="XK30" s="103"/>
      <c r="XL30" s="103"/>
      <c r="XM30" s="103"/>
      <c r="XN30" s="103"/>
      <c r="XO30" s="103"/>
      <c r="XP30" s="103"/>
      <c r="XQ30" s="103"/>
      <c r="XR30" s="103"/>
      <c r="XS30" s="103"/>
      <c r="XT30" s="103"/>
      <c r="XU30" s="103"/>
      <c r="XV30" s="103"/>
      <c r="XW30" s="103"/>
      <c r="XX30" s="103"/>
      <c r="XY30" s="103"/>
      <c r="XZ30" s="103"/>
      <c r="YA30" s="103"/>
      <c r="YB30" s="103"/>
      <c r="YC30" s="103"/>
      <c r="YD30" s="103"/>
      <c r="YE30" s="103"/>
      <c r="YF30" s="103"/>
      <c r="YG30" s="103"/>
      <c r="YH30" s="103"/>
      <c r="YI30" s="103"/>
      <c r="YJ30" s="103"/>
      <c r="YK30" s="103"/>
      <c r="YL30" s="103"/>
      <c r="YM30" s="103"/>
      <c r="YN30" s="103"/>
      <c r="YO30" s="103"/>
      <c r="YP30" s="103"/>
      <c r="YQ30" s="103"/>
      <c r="YR30" s="103"/>
      <c r="YS30" s="103"/>
      <c r="YT30" s="103"/>
      <c r="YU30" s="103"/>
      <c r="YV30" s="103"/>
      <c r="YW30" s="103"/>
      <c r="YX30" s="103"/>
      <c r="YY30" s="103"/>
      <c r="YZ30" s="103"/>
      <c r="ZA30" s="103"/>
      <c r="ZB30" s="103"/>
      <c r="ZC30" s="103"/>
      <c r="ZD30" s="103"/>
      <c r="ZE30" s="103"/>
      <c r="ZF30" s="103"/>
      <c r="ZG30" s="103"/>
      <c r="ZH30" s="103"/>
      <c r="ZI30" s="103"/>
      <c r="ZJ30" s="103"/>
      <c r="ZK30" s="103"/>
      <c r="ZL30" s="103"/>
      <c r="ZM30" s="103"/>
      <c r="ZN30" s="103"/>
      <c r="ZO30" s="103"/>
      <c r="ZP30" s="103"/>
      <c r="ZQ30" s="103"/>
      <c r="ZR30" s="103"/>
      <c r="ZS30" s="103"/>
      <c r="ZT30" s="103"/>
      <c r="ZU30" s="103"/>
      <c r="ZV30" s="103"/>
      <c r="ZW30" s="103"/>
      <c r="ZX30" s="103"/>
      <c r="ZY30" s="103"/>
      <c r="ZZ30" s="103"/>
      <c r="AAA30" s="103"/>
      <c r="AAB30" s="103"/>
      <c r="AAC30" s="103"/>
      <c r="AAD30" s="103"/>
      <c r="AAE30" s="103"/>
      <c r="AAF30" s="103"/>
      <c r="AAG30" s="103"/>
      <c r="AAH30" s="103"/>
      <c r="AAI30" s="103"/>
      <c r="AAJ30" s="103"/>
      <c r="AAK30" s="103"/>
      <c r="AAL30" s="103"/>
      <c r="AAM30" s="103"/>
      <c r="AAN30" s="103"/>
      <c r="AAO30" s="103"/>
      <c r="AAP30" s="103"/>
      <c r="AAQ30" s="103"/>
      <c r="AAR30" s="103"/>
      <c r="AAS30" s="103"/>
      <c r="AAT30" s="103"/>
      <c r="AAU30" s="103"/>
      <c r="AAV30" s="103"/>
      <c r="AAW30" s="103"/>
      <c r="AAX30" s="103"/>
      <c r="AAY30" s="103"/>
      <c r="AAZ30" s="103"/>
      <c r="ABA30" s="103"/>
      <c r="ABB30" s="103"/>
      <c r="ABC30" s="103"/>
      <c r="ABD30" s="103"/>
      <c r="ABE30" s="103"/>
      <c r="ABF30" s="103"/>
      <c r="ABG30" s="103"/>
      <c r="ABH30" s="103"/>
      <c r="ABI30" s="103"/>
      <c r="ABJ30" s="103"/>
      <c r="ABK30" s="103"/>
      <c r="ABL30" s="103"/>
      <c r="ABM30" s="103"/>
      <c r="ABN30" s="103"/>
      <c r="ABO30" s="103"/>
      <c r="ABP30" s="103"/>
      <c r="ABQ30" s="103"/>
      <c r="ABR30" s="103"/>
      <c r="ABS30" s="103"/>
      <c r="ABT30" s="103"/>
      <c r="ABU30" s="103"/>
      <c r="ABV30" s="103"/>
      <c r="ABW30" s="103"/>
      <c r="ABX30" s="103"/>
      <c r="ABY30" s="103"/>
      <c r="ABZ30" s="103"/>
      <c r="ACA30" s="103"/>
      <c r="ACB30" s="103"/>
      <c r="ACC30" s="103"/>
      <c r="ACD30" s="103"/>
      <c r="ACE30" s="103"/>
      <c r="ACF30" s="103"/>
      <c r="ACG30" s="103"/>
      <c r="ACH30" s="103"/>
      <c r="ACI30" s="103"/>
      <c r="ACJ30" s="103"/>
      <c r="ACK30" s="103"/>
      <c r="ACL30" s="103"/>
      <c r="ACM30" s="103"/>
      <c r="ACN30" s="103"/>
      <c r="ACO30" s="103"/>
      <c r="ACP30" s="103"/>
      <c r="ACQ30" s="103"/>
      <c r="ACR30" s="103"/>
      <c r="ACS30" s="103"/>
      <c r="ACT30" s="103"/>
      <c r="ACU30" s="103"/>
      <c r="ACV30" s="103"/>
      <c r="ACW30" s="103"/>
      <c r="ACX30" s="103"/>
      <c r="ACY30" s="103"/>
      <c r="ACZ30" s="103"/>
      <c r="ADA30" s="103"/>
      <c r="ADB30" s="103"/>
      <c r="ADC30" s="103"/>
      <c r="ADD30" s="103"/>
      <c r="ADE30" s="103"/>
      <c r="ADF30" s="103"/>
      <c r="ADG30" s="103"/>
      <c r="ADH30" s="103"/>
      <c r="ADI30" s="103"/>
      <c r="ADJ30" s="103"/>
      <c r="ADK30" s="103"/>
      <c r="ADL30" s="103"/>
      <c r="ADM30" s="103"/>
      <c r="ADN30" s="103"/>
      <c r="ADO30" s="103"/>
      <c r="ADP30" s="103"/>
      <c r="ADQ30" s="103"/>
      <c r="ADR30" s="103"/>
      <c r="ADS30" s="103"/>
      <c r="ADT30" s="103"/>
      <c r="ADU30" s="103"/>
      <c r="ADV30" s="103"/>
      <c r="ADW30" s="103"/>
      <c r="ADX30" s="103"/>
      <c r="ADY30" s="103"/>
      <c r="ADZ30" s="103"/>
      <c r="AEA30" s="103"/>
      <c r="AEB30" s="103"/>
      <c r="AEC30" s="103"/>
      <c r="AED30" s="103"/>
      <c r="AEE30" s="103"/>
      <c r="AEF30" s="103"/>
      <c r="AEG30" s="103"/>
      <c r="AEH30" s="103"/>
      <c r="AEI30" s="103"/>
      <c r="AEJ30" s="103"/>
      <c r="AEK30" s="103"/>
      <c r="AEL30" s="103"/>
      <c r="AEM30" s="103"/>
      <c r="AEN30" s="103"/>
      <c r="AEO30" s="103"/>
      <c r="AEP30" s="103"/>
      <c r="AEQ30" s="103"/>
      <c r="AER30" s="103"/>
      <c r="AES30" s="103"/>
      <c r="AET30" s="103"/>
      <c r="AEU30" s="103"/>
      <c r="AEV30" s="103"/>
      <c r="AEW30" s="103"/>
      <c r="AEX30" s="103"/>
      <c r="AEY30" s="103"/>
      <c r="AEZ30" s="103"/>
      <c r="AFA30" s="103"/>
      <c r="AFB30" s="103"/>
      <c r="AFC30" s="103"/>
      <c r="AFD30" s="103"/>
      <c r="AFE30" s="103"/>
      <c r="AFF30" s="103"/>
      <c r="AFG30" s="103"/>
      <c r="AFH30" s="103"/>
      <c r="AFI30" s="103"/>
      <c r="AFJ30" s="103"/>
      <c r="AFK30" s="103"/>
      <c r="AFL30" s="103"/>
      <c r="AFM30" s="103"/>
      <c r="AFN30" s="103"/>
      <c r="AFO30" s="103"/>
      <c r="AFP30" s="103"/>
      <c r="AFQ30" s="103"/>
      <c r="AFR30" s="103"/>
      <c r="AFS30" s="103"/>
      <c r="AFT30" s="103"/>
      <c r="AFU30" s="103"/>
      <c r="AFV30" s="103"/>
      <c r="AFW30" s="103"/>
      <c r="AFX30" s="103"/>
      <c r="AFY30" s="103"/>
      <c r="AFZ30" s="103"/>
      <c r="AGA30" s="103"/>
      <c r="AGB30" s="103"/>
      <c r="AGC30" s="103"/>
      <c r="AGD30" s="103"/>
      <c r="AGE30" s="103"/>
      <c r="AGF30" s="103"/>
      <c r="AGG30" s="103"/>
      <c r="AGH30" s="103"/>
      <c r="AGI30" s="103"/>
      <c r="AGJ30" s="103"/>
      <c r="AGK30" s="103"/>
      <c r="AGL30" s="103"/>
      <c r="AGM30" s="103"/>
      <c r="AGN30" s="103"/>
      <c r="AGO30" s="103"/>
      <c r="AGP30" s="103"/>
      <c r="AGQ30" s="103"/>
      <c r="AGR30" s="103"/>
      <c r="AGS30" s="103"/>
      <c r="AGT30" s="103"/>
      <c r="AGU30" s="103"/>
      <c r="AGV30" s="103"/>
      <c r="AGW30" s="103"/>
      <c r="AGX30" s="103"/>
      <c r="AGY30" s="103"/>
      <c r="AGZ30" s="103"/>
      <c r="AHA30" s="103"/>
      <c r="AHB30" s="103"/>
      <c r="AHC30" s="103"/>
      <c r="AHD30" s="103"/>
      <c r="AHE30" s="103"/>
      <c r="AHF30" s="103"/>
      <c r="AHG30" s="103"/>
      <c r="AHH30" s="103"/>
      <c r="AHI30" s="103"/>
      <c r="AHJ30" s="103"/>
      <c r="AHK30" s="103"/>
      <c r="AHL30" s="103"/>
      <c r="AHM30" s="103"/>
      <c r="AHN30" s="103"/>
      <c r="AHO30" s="103"/>
      <c r="AHP30" s="103"/>
      <c r="AHQ30" s="103"/>
      <c r="AHR30" s="103"/>
      <c r="AHS30" s="103"/>
      <c r="AHT30" s="103"/>
      <c r="AHU30" s="103"/>
      <c r="AHV30" s="103"/>
      <c r="AHW30" s="103"/>
      <c r="AHX30" s="103"/>
      <c r="AHY30" s="103"/>
      <c r="AHZ30" s="103"/>
      <c r="AIA30" s="103"/>
      <c r="AIB30" s="103"/>
      <c r="AIC30" s="103"/>
      <c r="AID30" s="103"/>
      <c r="AIE30" s="103"/>
      <c r="AIF30" s="103"/>
      <c r="AIG30" s="103"/>
      <c r="AIH30" s="103"/>
      <c r="AII30" s="103"/>
      <c r="AIJ30" s="103"/>
      <c r="AIK30" s="103"/>
      <c r="AIL30" s="103"/>
      <c r="AIM30" s="103"/>
      <c r="AIN30" s="103"/>
      <c r="AIO30" s="103"/>
      <c r="AIP30" s="103"/>
      <c r="AIQ30" s="103"/>
      <c r="AIR30" s="103"/>
      <c r="AIS30" s="103"/>
      <c r="AIT30" s="103"/>
      <c r="AIU30" s="103"/>
      <c r="AIV30" s="103"/>
      <c r="AIW30" s="103"/>
      <c r="AIX30" s="103"/>
      <c r="AIY30" s="103"/>
      <c r="AIZ30" s="103"/>
      <c r="AJA30" s="103"/>
      <c r="AJB30" s="103"/>
      <c r="AJC30" s="103"/>
      <c r="AJD30" s="103"/>
      <c r="AJE30" s="103"/>
      <c r="AJF30" s="103"/>
      <c r="AJG30" s="103"/>
      <c r="AJH30" s="103"/>
      <c r="AJI30" s="103"/>
      <c r="AJJ30" s="103"/>
      <c r="AJK30" s="103"/>
      <c r="AJL30" s="103"/>
      <c r="AJM30" s="103"/>
      <c r="AJN30" s="103"/>
      <c r="AJO30" s="103"/>
      <c r="AJP30" s="103"/>
      <c r="AJQ30" s="103"/>
      <c r="AJR30" s="103"/>
      <c r="AJS30" s="103"/>
      <c r="AJT30" s="103"/>
      <c r="AJU30" s="103"/>
      <c r="AJV30" s="103"/>
      <c r="AJW30" s="103"/>
      <c r="AJX30" s="103"/>
      <c r="AJY30" s="103"/>
      <c r="AJZ30" s="103"/>
      <c r="AKA30" s="103"/>
      <c r="AKB30" s="103"/>
      <c r="AKC30" s="103"/>
      <c r="AKD30" s="103"/>
      <c r="AKE30" s="103"/>
      <c r="AKF30" s="103"/>
      <c r="AKG30" s="103"/>
      <c r="AKH30" s="103"/>
      <c r="AKI30" s="103"/>
      <c r="AKJ30" s="103"/>
      <c r="AKK30" s="103"/>
      <c r="AKL30" s="103"/>
      <c r="AKM30" s="103"/>
      <c r="AKN30" s="103"/>
      <c r="AKO30" s="103"/>
      <c r="AKP30" s="103"/>
      <c r="AKQ30" s="103"/>
      <c r="AKR30" s="103"/>
      <c r="AKS30" s="103"/>
      <c r="AKT30" s="103"/>
      <c r="AKU30" s="103"/>
      <c r="AKV30" s="103"/>
      <c r="AKW30" s="103"/>
      <c r="AKX30" s="103"/>
      <c r="AKY30" s="103"/>
      <c r="AKZ30" s="103"/>
      <c r="ALA30" s="103"/>
      <c r="ALB30" s="103"/>
      <c r="ALC30" s="103"/>
      <c r="ALD30" s="103"/>
      <c r="ALE30" s="103"/>
      <c r="ALF30" s="103"/>
      <c r="ALG30" s="103"/>
      <c r="ALH30" s="103"/>
      <c r="ALI30" s="103"/>
      <c r="ALJ30" s="103"/>
      <c r="ALK30" s="103"/>
      <c r="ALL30" s="103"/>
      <c r="ALM30" s="103"/>
      <c r="ALN30" s="103"/>
      <c r="ALO30" s="103"/>
      <c r="ALP30" s="103"/>
      <c r="ALQ30" s="103"/>
      <c r="ALR30" s="103"/>
      <c r="ALS30" s="103"/>
      <c r="ALT30" s="103"/>
      <c r="ALU30" s="103"/>
      <c r="ALV30" s="103"/>
      <c r="ALW30" s="103"/>
      <c r="ALX30" s="103"/>
      <c r="ALY30" s="103"/>
      <c r="ALZ30" s="103"/>
      <c r="AMA30" s="103"/>
      <c r="AMB30" s="103"/>
      <c r="AMC30" s="103"/>
      <c r="AMD30" s="103"/>
      <c r="AME30" s="103"/>
      <c r="AMF30" s="103"/>
      <c r="AMG30" s="103"/>
      <c r="AMH30" s="103"/>
      <c r="AMI30" s="103"/>
      <c r="AMJ30" s="103"/>
      <c r="AMK30" s="103"/>
      <c r="AML30" s="103"/>
      <c r="AMM30" s="103"/>
      <c r="AMN30" s="103"/>
      <c r="AMO30" s="103"/>
      <c r="AMP30" s="103"/>
      <c r="AMQ30" s="103"/>
    </row>
    <row r="31" spans="1:1031" s="104" customFormat="1" ht="122.25" customHeight="1" thickBot="1" x14ac:dyDescent="0.3">
      <c r="A31" s="59"/>
      <c r="B31" s="198"/>
      <c r="C31" s="72" t="s">
        <v>99</v>
      </c>
      <c r="D31" s="72" t="s">
        <v>536</v>
      </c>
      <c r="E31" s="72">
        <v>129611</v>
      </c>
      <c r="F31" s="196" t="s">
        <v>535</v>
      </c>
      <c r="G31" s="173" t="s">
        <v>534</v>
      </c>
      <c r="H31" s="197" t="s">
        <v>540</v>
      </c>
      <c r="I31" s="156">
        <v>43556</v>
      </c>
      <c r="J31" s="156">
        <v>45291</v>
      </c>
      <c r="K31" s="59" t="s">
        <v>164</v>
      </c>
      <c r="L31" s="59" t="s">
        <v>29</v>
      </c>
      <c r="M31" s="59" t="s">
        <v>405</v>
      </c>
      <c r="N31" s="59" t="s">
        <v>405</v>
      </c>
      <c r="O31" s="59" t="s">
        <v>31</v>
      </c>
      <c r="P31" s="59">
        <v>121</v>
      </c>
      <c r="Q31" s="84">
        <v>9544153.5700000003</v>
      </c>
      <c r="R31" s="84">
        <v>0</v>
      </c>
      <c r="S31" s="84">
        <v>1725402.91</v>
      </c>
      <c r="T31" s="112">
        <f t="shared" si="2"/>
        <v>11269556.48</v>
      </c>
      <c r="U31" s="84">
        <v>0</v>
      </c>
      <c r="V31" s="84">
        <v>0</v>
      </c>
      <c r="W31" s="112">
        <f t="shared" si="1"/>
        <v>11269556.48</v>
      </c>
      <c r="X31" s="101" t="str">
        <f>X30</f>
        <v>in implementare</v>
      </c>
      <c r="Y31" s="86">
        <v>0</v>
      </c>
      <c r="Z31" s="87"/>
      <c r="AA31" s="84"/>
      <c r="AB31" s="102"/>
      <c r="AC31" s="102"/>
      <c r="AD31" s="102"/>
      <c r="AE31" s="102"/>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c r="IW31" s="103"/>
      <c r="IX31" s="103"/>
      <c r="IY31" s="103"/>
      <c r="IZ31" s="103"/>
      <c r="JA31" s="103"/>
      <c r="JB31" s="103"/>
      <c r="JC31" s="103"/>
      <c r="JD31" s="103"/>
      <c r="JE31" s="103"/>
      <c r="JF31" s="103"/>
      <c r="JG31" s="103"/>
      <c r="JH31" s="103"/>
      <c r="JI31" s="103"/>
      <c r="JJ31" s="103"/>
      <c r="JK31" s="103"/>
      <c r="JL31" s="103"/>
      <c r="JM31" s="103"/>
      <c r="JN31" s="103"/>
      <c r="JO31" s="103"/>
      <c r="JP31" s="103"/>
      <c r="JQ31" s="103"/>
      <c r="JR31" s="103"/>
      <c r="JS31" s="103"/>
      <c r="JT31" s="103"/>
      <c r="JU31" s="103"/>
      <c r="JV31" s="103"/>
      <c r="JW31" s="103"/>
      <c r="JX31" s="103"/>
      <c r="JY31" s="103"/>
      <c r="JZ31" s="103"/>
      <c r="KA31" s="103"/>
      <c r="KB31" s="103"/>
      <c r="KC31" s="103"/>
      <c r="KD31" s="103"/>
      <c r="KE31" s="103"/>
      <c r="KF31" s="103"/>
      <c r="KG31" s="103"/>
      <c r="KH31" s="103"/>
      <c r="KI31" s="103"/>
      <c r="KJ31" s="103"/>
      <c r="KK31" s="103"/>
      <c r="KL31" s="103"/>
      <c r="KM31" s="103"/>
      <c r="KN31" s="103"/>
      <c r="KO31" s="103"/>
      <c r="KP31" s="103"/>
      <c r="KQ31" s="103"/>
      <c r="KR31" s="103"/>
      <c r="KS31" s="103"/>
      <c r="KT31" s="103"/>
      <c r="KU31" s="103"/>
      <c r="KV31" s="103"/>
      <c r="KW31" s="103"/>
      <c r="KX31" s="103"/>
      <c r="KY31" s="103"/>
      <c r="KZ31" s="103"/>
      <c r="LA31" s="103"/>
      <c r="LB31" s="103"/>
      <c r="LC31" s="103"/>
      <c r="LD31" s="103"/>
      <c r="LE31" s="103"/>
      <c r="LF31" s="103"/>
      <c r="LG31" s="103"/>
      <c r="LH31" s="103"/>
      <c r="LI31" s="103"/>
      <c r="LJ31" s="103"/>
      <c r="LK31" s="103"/>
      <c r="LL31" s="103"/>
      <c r="LM31" s="103"/>
      <c r="LN31" s="103"/>
      <c r="LO31" s="103"/>
      <c r="LP31" s="103"/>
      <c r="LQ31" s="103"/>
      <c r="LR31" s="103"/>
      <c r="LS31" s="103"/>
      <c r="LT31" s="103"/>
      <c r="LU31" s="103"/>
      <c r="LV31" s="103"/>
      <c r="LW31" s="103"/>
      <c r="LX31" s="103"/>
      <c r="LY31" s="103"/>
      <c r="LZ31" s="103"/>
      <c r="MA31" s="103"/>
      <c r="MB31" s="103"/>
      <c r="MC31" s="103"/>
      <c r="MD31" s="103"/>
      <c r="ME31" s="103"/>
      <c r="MF31" s="103"/>
      <c r="MG31" s="103"/>
      <c r="MH31" s="103"/>
      <c r="MI31" s="103"/>
      <c r="MJ31" s="103"/>
      <c r="MK31" s="103"/>
      <c r="ML31" s="103"/>
      <c r="MM31" s="103"/>
      <c r="MN31" s="103"/>
      <c r="MO31" s="103"/>
      <c r="MP31" s="103"/>
      <c r="MQ31" s="103"/>
      <c r="MR31" s="103"/>
      <c r="MS31" s="103"/>
      <c r="MT31" s="103"/>
      <c r="MU31" s="103"/>
      <c r="MV31" s="103"/>
      <c r="MW31" s="103"/>
      <c r="MX31" s="103"/>
      <c r="MY31" s="103"/>
      <c r="MZ31" s="103"/>
      <c r="NA31" s="103"/>
      <c r="NB31" s="103"/>
      <c r="NC31" s="103"/>
      <c r="ND31" s="103"/>
      <c r="NE31" s="103"/>
      <c r="NF31" s="103"/>
      <c r="NG31" s="103"/>
      <c r="NH31" s="103"/>
      <c r="NI31" s="103"/>
      <c r="NJ31" s="103"/>
      <c r="NK31" s="103"/>
      <c r="NL31" s="103"/>
      <c r="NM31" s="103"/>
      <c r="NN31" s="103"/>
      <c r="NO31" s="103"/>
      <c r="NP31" s="103"/>
      <c r="NQ31" s="103"/>
      <c r="NR31" s="103"/>
      <c r="NS31" s="103"/>
      <c r="NT31" s="103"/>
      <c r="NU31" s="103"/>
      <c r="NV31" s="103"/>
      <c r="NW31" s="103"/>
      <c r="NX31" s="103"/>
      <c r="NY31" s="103"/>
      <c r="NZ31" s="103"/>
      <c r="OA31" s="103"/>
      <c r="OB31" s="103"/>
      <c r="OC31" s="103"/>
      <c r="OD31" s="103"/>
      <c r="OE31" s="103"/>
      <c r="OF31" s="103"/>
      <c r="OG31" s="103"/>
      <c r="OH31" s="103"/>
      <c r="OI31" s="103"/>
      <c r="OJ31" s="103"/>
      <c r="OK31" s="103"/>
      <c r="OL31" s="103"/>
      <c r="OM31" s="103"/>
      <c r="ON31" s="103"/>
      <c r="OO31" s="103"/>
      <c r="OP31" s="103"/>
      <c r="OQ31" s="103"/>
      <c r="OR31" s="103"/>
      <c r="OS31" s="103"/>
      <c r="OT31" s="103"/>
      <c r="OU31" s="103"/>
      <c r="OV31" s="103"/>
      <c r="OW31" s="103"/>
      <c r="OX31" s="103"/>
      <c r="OY31" s="103"/>
      <c r="OZ31" s="103"/>
      <c r="PA31" s="103"/>
      <c r="PB31" s="103"/>
      <c r="PC31" s="103"/>
      <c r="PD31" s="103"/>
      <c r="PE31" s="103"/>
      <c r="PF31" s="103"/>
      <c r="PG31" s="103"/>
      <c r="PH31" s="103"/>
      <c r="PI31" s="103"/>
      <c r="PJ31" s="103"/>
      <c r="PK31" s="103"/>
      <c r="PL31" s="103"/>
      <c r="PM31" s="103"/>
      <c r="PN31" s="103"/>
      <c r="PO31" s="103"/>
      <c r="PP31" s="103"/>
      <c r="PQ31" s="103"/>
      <c r="PR31" s="103"/>
      <c r="PS31" s="103"/>
      <c r="PT31" s="103"/>
      <c r="PU31" s="103"/>
      <c r="PV31" s="103"/>
      <c r="PW31" s="103"/>
      <c r="PX31" s="103"/>
      <c r="PY31" s="103"/>
      <c r="PZ31" s="103"/>
      <c r="QA31" s="103"/>
      <c r="QB31" s="103"/>
      <c r="QC31" s="103"/>
      <c r="QD31" s="103"/>
      <c r="QE31" s="103"/>
      <c r="QF31" s="103"/>
      <c r="QG31" s="103"/>
      <c r="QH31" s="103"/>
      <c r="QI31" s="103"/>
      <c r="QJ31" s="103"/>
      <c r="QK31" s="103"/>
      <c r="QL31" s="103"/>
      <c r="QM31" s="103"/>
      <c r="QN31" s="103"/>
      <c r="QO31" s="103"/>
      <c r="QP31" s="103"/>
      <c r="QQ31" s="103"/>
      <c r="QR31" s="103"/>
      <c r="QS31" s="103"/>
      <c r="QT31" s="103"/>
      <c r="QU31" s="103"/>
      <c r="QV31" s="103"/>
      <c r="QW31" s="103"/>
      <c r="QX31" s="103"/>
      <c r="QY31" s="103"/>
      <c r="QZ31" s="103"/>
      <c r="RA31" s="103"/>
      <c r="RB31" s="103"/>
      <c r="RC31" s="103"/>
      <c r="RD31" s="103"/>
      <c r="RE31" s="103"/>
      <c r="RF31" s="103"/>
      <c r="RG31" s="103"/>
      <c r="RH31" s="103"/>
      <c r="RI31" s="103"/>
      <c r="RJ31" s="103"/>
      <c r="RK31" s="103"/>
      <c r="RL31" s="103"/>
      <c r="RM31" s="103"/>
      <c r="RN31" s="103"/>
      <c r="RO31" s="103"/>
      <c r="RP31" s="103"/>
      <c r="RQ31" s="103"/>
      <c r="RR31" s="103"/>
      <c r="RS31" s="103"/>
      <c r="RT31" s="103"/>
      <c r="RU31" s="103"/>
      <c r="RV31" s="103"/>
      <c r="RW31" s="103"/>
      <c r="RX31" s="103"/>
      <c r="RY31" s="103"/>
      <c r="RZ31" s="103"/>
      <c r="SA31" s="103"/>
      <c r="SB31" s="103"/>
      <c r="SC31" s="103"/>
      <c r="SD31" s="103"/>
      <c r="SE31" s="103"/>
      <c r="SF31" s="103"/>
      <c r="SG31" s="103"/>
      <c r="SH31" s="103"/>
      <c r="SI31" s="103"/>
      <c r="SJ31" s="103"/>
      <c r="SK31" s="103"/>
      <c r="SL31" s="103"/>
      <c r="SM31" s="103"/>
      <c r="SN31" s="103"/>
      <c r="SO31" s="103"/>
      <c r="SP31" s="103"/>
      <c r="SQ31" s="103"/>
      <c r="SR31" s="103"/>
      <c r="SS31" s="103"/>
      <c r="ST31" s="103"/>
      <c r="SU31" s="103"/>
      <c r="SV31" s="103"/>
      <c r="SW31" s="103"/>
      <c r="SX31" s="103"/>
      <c r="SY31" s="103"/>
      <c r="SZ31" s="103"/>
      <c r="TA31" s="103"/>
      <c r="TB31" s="103"/>
      <c r="TC31" s="103"/>
      <c r="TD31" s="103"/>
      <c r="TE31" s="103"/>
      <c r="TF31" s="103"/>
      <c r="TG31" s="103"/>
      <c r="TH31" s="103"/>
      <c r="TI31" s="103"/>
      <c r="TJ31" s="103"/>
      <c r="TK31" s="103"/>
      <c r="TL31" s="103"/>
      <c r="TM31" s="103"/>
      <c r="TN31" s="103"/>
      <c r="TO31" s="103"/>
      <c r="TP31" s="103"/>
      <c r="TQ31" s="103"/>
      <c r="TR31" s="103"/>
      <c r="TS31" s="103"/>
      <c r="TT31" s="103"/>
      <c r="TU31" s="103"/>
      <c r="TV31" s="103"/>
      <c r="TW31" s="103"/>
      <c r="TX31" s="103"/>
      <c r="TY31" s="103"/>
      <c r="TZ31" s="103"/>
      <c r="UA31" s="103"/>
      <c r="UB31" s="103"/>
      <c r="UC31" s="103"/>
      <c r="UD31" s="103"/>
      <c r="UE31" s="103"/>
      <c r="UF31" s="103"/>
      <c r="UG31" s="103"/>
      <c r="UH31" s="103"/>
      <c r="UI31" s="103"/>
      <c r="UJ31" s="103"/>
      <c r="UK31" s="103"/>
      <c r="UL31" s="103"/>
      <c r="UM31" s="103"/>
      <c r="UN31" s="103"/>
      <c r="UO31" s="103"/>
      <c r="UP31" s="103"/>
      <c r="UQ31" s="103"/>
      <c r="UR31" s="103"/>
      <c r="US31" s="103"/>
      <c r="UT31" s="103"/>
      <c r="UU31" s="103"/>
      <c r="UV31" s="103"/>
      <c r="UW31" s="103"/>
      <c r="UX31" s="103"/>
      <c r="UY31" s="103"/>
      <c r="UZ31" s="103"/>
      <c r="VA31" s="103"/>
      <c r="VB31" s="103"/>
      <c r="VC31" s="103"/>
      <c r="VD31" s="103"/>
      <c r="VE31" s="103"/>
      <c r="VF31" s="103"/>
      <c r="VG31" s="103"/>
      <c r="VH31" s="103"/>
      <c r="VI31" s="103"/>
      <c r="VJ31" s="103"/>
      <c r="VK31" s="103"/>
      <c r="VL31" s="103"/>
      <c r="VM31" s="103"/>
      <c r="VN31" s="103"/>
      <c r="VO31" s="103"/>
      <c r="VP31" s="103"/>
      <c r="VQ31" s="103"/>
      <c r="VR31" s="103"/>
      <c r="VS31" s="103"/>
      <c r="VT31" s="103"/>
      <c r="VU31" s="103"/>
      <c r="VV31" s="103"/>
      <c r="VW31" s="103"/>
      <c r="VX31" s="103"/>
      <c r="VY31" s="103"/>
      <c r="VZ31" s="103"/>
      <c r="WA31" s="103"/>
      <c r="WB31" s="103"/>
      <c r="WC31" s="103"/>
      <c r="WD31" s="103"/>
      <c r="WE31" s="103"/>
      <c r="WF31" s="103"/>
      <c r="WG31" s="103"/>
      <c r="WH31" s="103"/>
      <c r="WI31" s="103"/>
      <c r="WJ31" s="103"/>
      <c r="WK31" s="103"/>
      <c r="WL31" s="103"/>
      <c r="WM31" s="103"/>
      <c r="WN31" s="103"/>
      <c r="WO31" s="103"/>
      <c r="WP31" s="103"/>
      <c r="WQ31" s="103"/>
      <c r="WR31" s="103"/>
      <c r="WS31" s="103"/>
      <c r="WT31" s="103"/>
      <c r="WU31" s="103"/>
      <c r="WV31" s="103"/>
      <c r="WW31" s="103"/>
      <c r="WX31" s="103"/>
      <c r="WY31" s="103"/>
      <c r="WZ31" s="103"/>
      <c r="XA31" s="103"/>
      <c r="XB31" s="103"/>
      <c r="XC31" s="103"/>
      <c r="XD31" s="103"/>
      <c r="XE31" s="103"/>
      <c r="XF31" s="103"/>
      <c r="XG31" s="103"/>
      <c r="XH31" s="103"/>
      <c r="XI31" s="103"/>
      <c r="XJ31" s="103"/>
      <c r="XK31" s="103"/>
      <c r="XL31" s="103"/>
      <c r="XM31" s="103"/>
      <c r="XN31" s="103"/>
      <c r="XO31" s="103"/>
      <c r="XP31" s="103"/>
      <c r="XQ31" s="103"/>
      <c r="XR31" s="103"/>
      <c r="XS31" s="103"/>
      <c r="XT31" s="103"/>
      <c r="XU31" s="103"/>
      <c r="XV31" s="103"/>
      <c r="XW31" s="103"/>
      <c r="XX31" s="103"/>
      <c r="XY31" s="103"/>
      <c r="XZ31" s="103"/>
      <c r="YA31" s="103"/>
      <c r="YB31" s="103"/>
      <c r="YC31" s="103"/>
      <c r="YD31" s="103"/>
      <c r="YE31" s="103"/>
      <c r="YF31" s="103"/>
      <c r="YG31" s="103"/>
      <c r="YH31" s="103"/>
      <c r="YI31" s="103"/>
      <c r="YJ31" s="103"/>
      <c r="YK31" s="103"/>
      <c r="YL31" s="103"/>
      <c r="YM31" s="103"/>
      <c r="YN31" s="103"/>
      <c r="YO31" s="103"/>
      <c r="YP31" s="103"/>
      <c r="YQ31" s="103"/>
      <c r="YR31" s="103"/>
      <c r="YS31" s="103"/>
      <c r="YT31" s="103"/>
      <c r="YU31" s="103"/>
      <c r="YV31" s="103"/>
      <c r="YW31" s="103"/>
      <c r="YX31" s="103"/>
      <c r="YY31" s="103"/>
      <c r="YZ31" s="103"/>
      <c r="ZA31" s="103"/>
      <c r="ZB31" s="103"/>
      <c r="ZC31" s="103"/>
      <c r="ZD31" s="103"/>
      <c r="ZE31" s="103"/>
      <c r="ZF31" s="103"/>
      <c r="ZG31" s="103"/>
      <c r="ZH31" s="103"/>
      <c r="ZI31" s="103"/>
      <c r="ZJ31" s="103"/>
      <c r="ZK31" s="103"/>
      <c r="ZL31" s="103"/>
      <c r="ZM31" s="103"/>
      <c r="ZN31" s="103"/>
      <c r="ZO31" s="103"/>
      <c r="ZP31" s="103"/>
      <c r="ZQ31" s="103"/>
      <c r="ZR31" s="103"/>
      <c r="ZS31" s="103"/>
      <c r="ZT31" s="103"/>
      <c r="ZU31" s="103"/>
      <c r="ZV31" s="103"/>
      <c r="ZW31" s="103"/>
      <c r="ZX31" s="103"/>
      <c r="ZY31" s="103"/>
      <c r="ZZ31" s="103"/>
      <c r="AAA31" s="103"/>
      <c r="AAB31" s="103"/>
      <c r="AAC31" s="103"/>
      <c r="AAD31" s="103"/>
      <c r="AAE31" s="103"/>
      <c r="AAF31" s="103"/>
      <c r="AAG31" s="103"/>
      <c r="AAH31" s="103"/>
      <c r="AAI31" s="103"/>
      <c r="AAJ31" s="103"/>
      <c r="AAK31" s="103"/>
      <c r="AAL31" s="103"/>
      <c r="AAM31" s="103"/>
      <c r="AAN31" s="103"/>
      <c r="AAO31" s="103"/>
      <c r="AAP31" s="103"/>
      <c r="AAQ31" s="103"/>
      <c r="AAR31" s="103"/>
      <c r="AAS31" s="103"/>
      <c r="AAT31" s="103"/>
      <c r="AAU31" s="103"/>
      <c r="AAV31" s="103"/>
      <c r="AAW31" s="103"/>
      <c r="AAX31" s="103"/>
      <c r="AAY31" s="103"/>
      <c r="AAZ31" s="103"/>
      <c r="ABA31" s="103"/>
      <c r="ABB31" s="103"/>
      <c r="ABC31" s="103"/>
      <c r="ABD31" s="103"/>
      <c r="ABE31" s="103"/>
      <c r="ABF31" s="103"/>
      <c r="ABG31" s="103"/>
      <c r="ABH31" s="103"/>
      <c r="ABI31" s="103"/>
      <c r="ABJ31" s="103"/>
      <c r="ABK31" s="103"/>
      <c r="ABL31" s="103"/>
      <c r="ABM31" s="103"/>
      <c r="ABN31" s="103"/>
      <c r="ABO31" s="103"/>
      <c r="ABP31" s="103"/>
      <c r="ABQ31" s="103"/>
      <c r="ABR31" s="103"/>
      <c r="ABS31" s="103"/>
      <c r="ABT31" s="103"/>
      <c r="ABU31" s="103"/>
      <c r="ABV31" s="103"/>
      <c r="ABW31" s="103"/>
      <c r="ABX31" s="103"/>
      <c r="ABY31" s="103"/>
      <c r="ABZ31" s="103"/>
      <c r="ACA31" s="103"/>
      <c r="ACB31" s="103"/>
      <c r="ACC31" s="103"/>
      <c r="ACD31" s="103"/>
      <c r="ACE31" s="103"/>
      <c r="ACF31" s="103"/>
      <c r="ACG31" s="103"/>
      <c r="ACH31" s="103"/>
      <c r="ACI31" s="103"/>
      <c r="ACJ31" s="103"/>
      <c r="ACK31" s="103"/>
      <c r="ACL31" s="103"/>
      <c r="ACM31" s="103"/>
      <c r="ACN31" s="103"/>
      <c r="ACO31" s="103"/>
      <c r="ACP31" s="103"/>
      <c r="ACQ31" s="103"/>
      <c r="ACR31" s="103"/>
      <c r="ACS31" s="103"/>
      <c r="ACT31" s="103"/>
      <c r="ACU31" s="103"/>
      <c r="ACV31" s="103"/>
      <c r="ACW31" s="103"/>
      <c r="ACX31" s="103"/>
      <c r="ACY31" s="103"/>
      <c r="ACZ31" s="103"/>
      <c r="ADA31" s="103"/>
      <c r="ADB31" s="103"/>
      <c r="ADC31" s="103"/>
      <c r="ADD31" s="103"/>
      <c r="ADE31" s="103"/>
      <c r="ADF31" s="103"/>
      <c r="ADG31" s="103"/>
      <c r="ADH31" s="103"/>
      <c r="ADI31" s="103"/>
      <c r="ADJ31" s="103"/>
      <c r="ADK31" s="103"/>
      <c r="ADL31" s="103"/>
      <c r="ADM31" s="103"/>
      <c r="ADN31" s="103"/>
      <c r="ADO31" s="103"/>
      <c r="ADP31" s="103"/>
      <c r="ADQ31" s="103"/>
      <c r="ADR31" s="103"/>
      <c r="ADS31" s="103"/>
      <c r="ADT31" s="103"/>
      <c r="ADU31" s="103"/>
      <c r="ADV31" s="103"/>
      <c r="ADW31" s="103"/>
      <c r="ADX31" s="103"/>
      <c r="ADY31" s="103"/>
      <c r="ADZ31" s="103"/>
      <c r="AEA31" s="103"/>
      <c r="AEB31" s="103"/>
      <c r="AEC31" s="103"/>
      <c r="AED31" s="103"/>
      <c r="AEE31" s="103"/>
      <c r="AEF31" s="103"/>
      <c r="AEG31" s="103"/>
      <c r="AEH31" s="103"/>
      <c r="AEI31" s="103"/>
      <c r="AEJ31" s="103"/>
      <c r="AEK31" s="103"/>
      <c r="AEL31" s="103"/>
      <c r="AEM31" s="103"/>
      <c r="AEN31" s="103"/>
      <c r="AEO31" s="103"/>
      <c r="AEP31" s="103"/>
      <c r="AEQ31" s="103"/>
      <c r="AER31" s="103"/>
      <c r="AES31" s="103"/>
      <c r="AET31" s="103"/>
      <c r="AEU31" s="103"/>
      <c r="AEV31" s="103"/>
      <c r="AEW31" s="103"/>
      <c r="AEX31" s="103"/>
      <c r="AEY31" s="103"/>
      <c r="AEZ31" s="103"/>
      <c r="AFA31" s="103"/>
      <c r="AFB31" s="103"/>
      <c r="AFC31" s="103"/>
      <c r="AFD31" s="103"/>
      <c r="AFE31" s="103"/>
      <c r="AFF31" s="103"/>
      <c r="AFG31" s="103"/>
      <c r="AFH31" s="103"/>
      <c r="AFI31" s="103"/>
      <c r="AFJ31" s="103"/>
      <c r="AFK31" s="103"/>
      <c r="AFL31" s="103"/>
      <c r="AFM31" s="103"/>
      <c r="AFN31" s="103"/>
      <c r="AFO31" s="103"/>
      <c r="AFP31" s="103"/>
      <c r="AFQ31" s="103"/>
      <c r="AFR31" s="103"/>
      <c r="AFS31" s="103"/>
      <c r="AFT31" s="103"/>
      <c r="AFU31" s="103"/>
      <c r="AFV31" s="103"/>
      <c r="AFW31" s="103"/>
      <c r="AFX31" s="103"/>
      <c r="AFY31" s="103"/>
      <c r="AFZ31" s="103"/>
      <c r="AGA31" s="103"/>
      <c r="AGB31" s="103"/>
      <c r="AGC31" s="103"/>
      <c r="AGD31" s="103"/>
      <c r="AGE31" s="103"/>
      <c r="AGF31" s="103"/>
      <c r="AGG31" s="103"/>
      <c r="AGH31" s="103"/>
      <c r="AGI31" s="103"/>
      <c r="AGJ31" s="103"/>
      <c r="AGK31" s="103"/>
      <c r="AGL31" s="103"/>
      <c r="AGM31" s="103"/>
      <c r="AGN31" s="103"/>
      <c r="AGO31" s="103"/>
      <c r="AGP31" s="103"/>
      <c r="AGQ31" s="103"/>
      <c r="AGR31" s="103"/>
      <c r="AGS31" s="103"/>
      <c r="AGT31" s="103"/>
      <c r="AGU31" s="103"/>
      <c r="AGV31" s="103"/>
      <c r="AGW31" s="103"/>
      <c r="AGX31" s="103"/>
      <c r="AGY31" s="103"/>
      <c r="AGZ31" s="103"/>
      <c r="AHA31" s="103"/>
      <c r="AHB31" s="103"/>
      <c r="AHC31" s="103"/>
      <c r="AHD31" s="103"/>
      <c r="AHE31" s="103"/>
      <c r="AHF31" s="103"/>
      <c r="AHG31" s="103"/>
      <c r="AHH31" s="103"/>
      <c r="AHI31" s="103"/>
      <c r="AHJ31" s="103"/>
      <c r="AHK31" s="103"/>
      <c r="AHL31" s="103"/>
      <c r="AHM31" s="103"/>
      <c r="AHN31" s="103"/>
      <c r="AHO31" s="103"/>
      <c r="AHP31" s="103"/>
      <c r="AHQ31" s="103"/>
      <c r="AHR31" s="103"/>
      <c r="AHS31" s="103"/>
      <c r="AHT31" s="103"/>
      <c r="AHU31" s="103"/>
      <c r="AHV31" s="103"/>
      <c r="AHW31" s="103"/>
      <c r="AHX31" s="103"/>
      <c r="AHY31" s="103"/>
      <c r="AHZ31" s="103"/>
      <c r="AIA31" s="103"/>
      <c r="AIB31" s="103"/>
      <c r="AIC31" s="103"/>
      <c r="AID31" s="103"/>
      <c r="AIE31" s="103"/>
      <c r="AIF31" s="103"/>
      <c r="AIG31" s="103"/>
      <c r="AIH31" s="103"/>
      <c r="AII31" s="103"/>
      <c r="AIJ31" s="103"/>
      <c r="AIK31" s="103"/>
      <c r="AIL31" s="103"/>
      <c r="AIM31" s="103"/>
      <c r="AIN31" s="103"/>
      <c r="AIO31" s="103"/>
      <c r="AIP31" s="103"/>
      <c r="AIQ31" s="103"/>
      <c r="AIR31" s="103"/>
      <c r="AIS31" s="103"/>
      <c r="AIT31" s="103"/>
      <c r="AIU31" s="103"/>
      <c r="AIV31" s="103"/>
      <c r="AIW31" s="103"/>
      <c r="AIX31" s="103"/>
      <c r="AIY31" s="103"/>
      <c r="AIZ31" s="103"/>
      <c r="AJA31" s="103"/>
      <c r="AJB31" s="103"/>
      <c r="AJC31" s="103"/>
      <c r="AJD31" s="103"/>
      <c r="AJE31" s="103"/>
      <c r="AJF31" s="103"/>
      <c r="AJG31" s="103"/>
      <c r="AJH31" s="103"/>
      <c r="AJI31" s="103"/>
      <c r="AJJ31" s="103"/>
      <c r="AJK31" s="103"/>
      <c r="AJL31" s="103"/>
      <c r="AJM31" s="103"/>
      <c r="AJN31" s="103"/>
      <c r="AJO31" s="103"/>
      <c r="AJP31" s="103"/>
      <c r="AJQ31" s="103"/>
      <c r="AJR31" s="103"/>
      <c r="AJS31" s="103"/>
      <c r="AJT31" s="103"/>
      <c r="AJU31" s="103"/>
      <c r="AJV31" s="103"/>
      <c r="AJW31" s="103"/>
      <c r="AJX31" s="103"/>
      <c r="AJY31" s="103"/>
      <c r="AJZ31" s="103"/>
      <c r="AKA31" s="103"/>
      <c r="AKB31" s="103"/>
      <c r="AKC31" s="103"/>
      <c r="AKD31" s="103"/>
      <c r="AKE31" s="103"/>
      <c r="AKF31" s="103"/>
      <c r="AKG31" s="103"/>
      <c r="AKH31" s="103"/>
      <c r="AKI31" s="103"/>
      <c r="AKJ31" s="103"/>
      <c r="AKK31" s="103"/>
      <c r="AKL31" s="103"/>
      <c r="AKM31" s="103"/>
      <c r="AKN31" s="103"/>
      <c r="AKO31" s="103"/>
      <c r="AKP31" s="103"/>
      <c r="AKQ31" s="103"/>
      <c r="AKR31" s="103"/>
      <c r="AKS31" s="103"/>
      <c r="AKT31" s="103"/>
      <c r="AKU31" s="103"/>
      <c r="AKV31" s="103"/>
      <c r="AKW31" s="103"/>
      <c r="AKX31" s="103"/>
      <c r="AKY31" s="103"/>
      <c r="AKZ31" s="103"/>
      <c r="ALA31" s="103"/>
      <c r="ALB31" s="103"/>
      <c r="ALC31" s="103"/>
      <c r="ALD31" s="103"/>
      <c r="ALE31" s="103"/>
      <c r="ALF31" s="103"/>
      <c r="ALG31" s="103"/>
      <c r="ALH31" s="103"/>
      <c r="ALI31" s="103"/>
      <c r="ALJ31" s="103"/>
      <c r="ALK31" s="103"/>
      <c r="ALL31" s="103"/>
      <c r="ALM31" s="103"/>
      <c r="ALN31" s="103"/>
      <c r="ALO31" s="103"/>
      <c r="ALP31" s="103"/>
      <c r="ALQ31" s="103"/>
      <c r="ALR31" s="103"/>
      <c r="ALS31" s="103"/>
      <c r="ALT31" s="103"/>
      <c r="ALU31" s="103"/>
      <c r="ALV31" s="103"/>
      <c r="ALW31" s="103"/>
      <c r="ALX31" s="103"/>
      <c r="ALY31" s="103"/>
      <c r="ALZ31" s="103"/>
      <c r="AMA31" s="103"/>
      <c r="AMB31" s="103"/>
      <c r="AMC31" s="103"/>
      <c r="AMD31" s="103"/>
      <c r="AME31" s="103"/>
      <c r="AMF31" s="103"/>
      <c r="AMG31" s="103"/>
      <c r="AMH31" s="103"/>
      <c r="AMI31" s="103"/>
      <c r="AMJ31" s="103"/>
      <c r="AMK31" s="103"/>
      <c r="AML31" s="103"/>
      <c r="AMM31" s="103"/>
      <c r="AMN31" s="103"/>
      <c r="AMO31" s="103"/>
      <c r="AMP31" s="103"/>
      <c r="AMQ31" s="103"/>
    </row>
    <row r="32" spans="1:1031" s="104" customFormat="1" ht="76.5" customHeight="1" thickBot="1" x14ac:dyDescent="0.3">
      <c r="A32" s="200"/>
      <c r="B32" s="200"/>
      <c r="C32" s="72" t="s">
        <v>98</v>
      </c>
      <c r="D32" s="72" t="s">
        <v>539</v>
      </c>
      <c r="E32" s="72">
        <v>128273</v>
      </c>
      <c r="F32" s="220" t="s">
        <v>538</v>
      </c>
      <c r="G32" s="221" t="s">
        <v>537</v>
      </c>
      <c r="H32" s="100" t="s">
        <v>541</v>
      </c>
      <c r="I32" s="85">
        <v>43313</v>
      </c>
      <c r="J32" s="85">
        <v>44227</v>
      </c>
      <c r="K32" s="59" t="s">
        <v>164</v>
      </c>
      <c r="L32" s="59" t="s">
        <v>29</v>
      </c>
      <c r="M32" s="59" t="s">
        <v>405</v>
      </c>
      <c r="N32" s="59" t="s">
        <v>405</v>
      </c>
      <c r="O32" s="59" t="s">
        <v>31</v>
      </c>
      <c r="P32" s="59">
        <v>123</v>
      </c>
      <c r="Q32" s="84">
        <v>3271229.68</v>
      </c>
      <c r="R32" s="225">
        <v>0</v>
      </c>
      <c r="S32" s="84">
        <v>591376.59</v>
      </c>
      <c r="T32" s="112">
        <f t="shared" si="2"/>
        <v>3862606.27</v>
      </c>
      <c r="U32" s="222">
        <v>0</v>
      </c>
      <c r="V32" s="223">
        <v>0</v>
      </c>
      <c r="W32" s="112">
        <f t="shared" si="1"/>
        <v>3862606.27</v>
      </c>
      <c r="X32" s="101" t="str">
        <f>X31</f>
        <v>in implementare</v>
      </c>
      <c r="Y32" s="86">
        <v>0</v>
      </c>
      <c r="Z32" s="87"/>
      <c r="AA32" s="84"/>
      <c r="AB32" s="235"/>
      <c r="AC32" s="235"/>
      <c r="AD32" s="235"/>
      <c r="AE32" s="235"/>
      <c r="AF32" s="235"/>
      <c r="AG32" s="242"/>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43"/>
      <c r="BR32" s="243"/>
    </row>
    <row r="33" spans="1:1031" s="104" customFormat="1" ht="90" thickBot="1" x14ac:dyDescent="0.3">
      <c r="A33" s="229"/>
      <c r="B33" s="229"/>
      <c r="C33" s="72" t="s">
        <v>99</v>
      </c>
      <c r="D33" s="72" t="s">
        <v>549</v>
      </c>
      <c r="E33" s="72" t="s">
        <v>550</v>
      </c>
      <c r="F33" s="230" t="s">
        <v>551</v>
      </c>
      <c r="G33" s="231" t="s">
        <v>552</v>
      </c>
      <c r="H33" s="197" t="s">
        <v>553</v>
      </c>
      <c r="I33" s="156">
        <v>43678</v>
      </c>
      <c r="J33" s="156">
        <v>44043</v>
      </c>
      <c r="K33" s="59" t="s">
        <v>164</v>
      </c>
      <c r="L33" s="59" t="s">
        <v>29</v>
      </c>
      <c r="M33" s="59" t="s">
        <v>405</v>
      </c>
      <c r="N33" s="59" t="s">
        <v>405</v>
      </c>
      <c r="O33" s="59" t="s">
        <v>31</v>
      </c>
      <c r="P33" s="59">
        <v>121</v>
      </c>
      <c r="Q33" s="84">
        <v>5570588.8200000003</v>
      </c>
      <c r="R33" s="232" t="s">
        <v>554</v>
      </c>
      <c r="S33" s="84">
        <v>1007057.4</v>
      </c>
      <c r="T33" s="112">
        <f t="shared" si="2"/>
        <v>6577646.2200000007</v>
      </c>
      <c r="U33" s="233">
        <v>0</v>
      </c>
      <c r="V33" s="234">
        <v>0</v>
      </c>
      <c r="W33" s="112">
        <f>Q33+R33+S33+U33+V33</f>
        <v>6577646.2200000007</v>
      </c>
      <c r="X33" s="101" t="str">
        <f>X32</f>
        <v>in implementare</v>
      </c>
      <c r="Y33" s="86">
        <v>0</v>
      </c>
      <c r="Z33" s="87"/>
      <c r="AA33" s="84"/>
      <c r="AB33" s="235"/>
      <c r="AC33" s="235"/>
      <c r="AD33" s="235"/>
      <c r="AE33" s="235"/>
      <c r="AF33" s="235"/>
      <c r="AG33" s="203"/>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row>
    <row r="34" spans="1:1031" ht="15" customHeight="1" thickBot="1" x14ac:dyDescent="0.3">
      <c r="A34" s="88"/>
      <c r="B34" s="11" t="s">
        <v>45</v>
      </c>
      <c r="C34" s="11"/>
      <c r="D34" s="11"/>
      <c r="E34" s="11"/>
      <c r="F34" s="89"/>
      <c r="G34" s="125"/>
      <c r="H34" s="126"/>
      <c r="I34" s="98"/>
      <c r="J34" s="98"/>
      <c r="K34" s="91"/>
      <c r="L34" s="91"/>
      <c r="M34" s="91"/>
      <c r="N34" s="91"/>
      <c r="O34" s="91"/>
      <c r="P34" s="91"/>
      <c r="Q34" s="92">
        <f>SUM(Q35:Q90)</f>
        <v>303723176.24999994</v>
      </c>
      <c r="R34" s="92">
        <f t="shared" ref="R34:W34" si="3">SUM(R35:R90)</f>
        <v>3358058.35</v>
      </c>
      <c r="S34" s="92">
        <f t="shared" si="3"/>
        <v>51565622.730000019</v>
      </c>
      <c r="T34" s="92">
        <f t="shared" si="3"/>
        <v>358646857.32999998</v>
      </c>
      <c r="U34" s="92">
        <f t="shared" si="3"/>
        <v>0</v>
      </c>
      <c r="V34" s="92">
        <f t="shared" si="3"/>
        <v>32904851.960000001</v>
      </c>
      <c r="W34" s="92">
        <f t="shared" si="3"/>
        <v>391551709.29000002</v>
      </c>
      <c r="X34" s="92" t="s">
        <v>45</v>
      </c>
      <c r="Y34" s="92">
        <f>SUM(Y35:Y90)</f>
        <v>47</v>
      </c>
      <c r="Z34" s="92">
        <f>SUM(Z35:Z90)</f>
        <v>86888832.179999992</v>
      </c>
      <c r="AA34" s="92">
        <f>SUM(AA35:AA90)</f>
        <v>2879230.51</v>
      </c>
      <c r="AB34" s="102"/>
      <c r="AC34" s="102"/>
      <c r="AD34" s="102"/>
      <c r="AE34" s="102"/>
      <c r="AG34" s="239"/>
    </row>
    <row r="35" spans="1:1031" ht="159.75" customHeight="1" thickBot="1" x14ac:dyDescent="0.3">
      <c r="A35" s="93">
        <v>19</v>
      </c>
      <c r="B35" s="254" t="s">
        <v>45</v>
      </c>
      <c r="C35" s="21" t="s">
        <v>97</v>
      </c>
      <c r="D35" s="59" t="s">
        <v>46</v>
      </c>
      <c r="E35" s="22">
        <v>119484</v>
      </c>
      <c r="F35" s="23" t="s">
        <v>47</v>
      </c>
      <c r="G35" s="22" t="s">
        <v>266</v>
      </c>
      <c r="H35" s="35" t="s">
        <v>166</v>
      </c>
      <c r="I35" s="36">
        <v>42430</v>
      </c>
      <c r="J35" s="36">
        <v>45291</v>
      </c>
      <c r="K35" s="12" t="s">
        <v>164</v>
      </c>
      <c r="L35" s="22" t="s">
        <v>29</v>
      </c>
      <c r="M35" s="22" t="s">
        <v>30</v>
      </c>
      <c r="N35" s="22" t="s">
        <v>30</v>
      </c>
      <c r="O35" s="22" t="s">
        <v>31</v>
      </c>
      <c r="P35" s="22">
        <v>122</v>
      </c>
      <c r="Q35" s="24">
        <v>3292484.25</v>
      </c>
      <c r="R35" s="24">
        <v>0</v>
      </c>
      <c r="S35" s="24">
        <v>594975.75</v>
      </c>
      <c r="T35" s="112">
        <f>Q35+R35+S35</f>
        <v>3887460</v>
      </c>
      <c r="U35" s="13">
        <v>0</v>
      </c>
      <c r="V35" s="13">
        <v>0</v>
      </c>
      <c r="W35" s="112">
        <f t="shared" ref="W35:W113" si="4">Q35+R35+S35+U35+V35</f>
        <v>3887460</v>
      </c>
      <c r="X35" s="14" t="s">
        <v>32</v>
      </c>
      <c r="Y35" s="30">
        <v>0</v>
      </c>
      <c r="Z35" s="24">
        <v>0</v>
      </c>
      <c r="AA35" s="13">
        <v>0</v>
      </c>
      <c r="AB35" s="102"/>
      <c r="AC35" s="102"/>
      <c r="AD35" s="102"/>
      <c r="AE35" s="102"/>
    </row>
    <row r="36" spans="1:1031" ht="153.75" customHeight="1" thickBot="1" x14ac:dyDescent="0.3">
      <c r="A36" s="21">
        <v>20</v>
      </c>
      <c r="B36" s="255"/>
      <c r="C36" s="21" t="s">
        <v>79</v>
      </c>
      <c r="D36" s="21" t="s">
        <v>48</v>
      </c>
      <c r="E36" s="21" t="s">
        <v>328</v>
      </c>
      <c r="F36" s="23" t="s">
        <v>49</v>
      </c>
      <c r="G36" s="22" t="s">
        <v>50</v>
      </c>
      <c r="H36" s="16" t="s">
        <v>165</v>
      </c>
      <c r="I36" s="36">
        <v>42339</v>
      </c>
      <c r="J36" s="85">
        <v>43861</v>
      </c>
      <c r="K36" s="59" t="s">
        <v>164</v>
      </c>
      <c r="L36" s="59" t="s">
        <v>29</v>
      </c>
      <c r="M36" s="59" t="s">
        <v>30</v>
      </c>
      <c r="N36" s="59" t="s">
        <v>30</v>
      </c>
      <c r="O36" s="59" t="s">
        <v>31</v>
      </c>
      <c r="P36" s="59">
        <v>121</v>
      </c>
      <c r="Q36" s="84">
        <v>15028878.76</v>
      </c>
      <c r="R36" s="84">
        <v>0</v>
      </c>
      <c r="S36" s="84">
        <v>2715827.22</v>
      </c>
      <c r="T36" s="112">
        <f>Q36+R36+S36</f>
        <v>17744705.98</v>
      </c>
      <c r="U36" s="13">
        <v>0</v>
      </c>
      <c r="V36" s="84">
        <v>3908539.63</v>
      </c>
      <c r="W36" s="112">
        <f t="shared" si="4"/>
        <v>21653245.609999999</v>
      </c>
      <c r="X36" s="25" t="s">
        <v>32</v>
      </c>
      <c r="Y36" s="86">
        <v>4</v>
      </c>
      <c r="Z36" s="24">
        <f>8030469.34+997429.37+1262264.9</f>
        <v>10290163.609999999</v>
      </c>
      <c r="AA36" s="13">
        <v>0</v>
      </c>
      <c r="AB36" s="102"/>
      <c r="AC36" s="102"/>
      <c r="AD36" s="102"/>
      <c r="AE36" s="102"/>
    </row>
    <row r="37" spans="1:1031" s="15" customFormat="1" ht="89.25" customHeight="1" thickBot="1" x14ac:dyDescent="0.3">
      <c r="A37" s="47">
        <v>21</v>
      </c>
      <c r="B37" s="255"/>
      <c r="C37" s="47" t="s">
        <v>79</v>
      </c>
      <c r="D37" s="47" t="s">
        <v>51</v>
      </c>
      <c r="E37" s="47" t="s">
        <v>325</v>
      </c>
      <c r="F37" s="48" t="s">
        <v>52</v>
      </c>
      <c r="G37" s="49" t="s">
        <v>236</v>
      </c>
      <c r="H37" s="50" t="s">
        <v>167</v>
      </c>
      <c r="I37" s="51">
        <v>42552</v>
      </c>
      <c r="J37" s="51">
        <v>43465</v>
      </c>
      <c r="K37" s="49" t="s">
        <v>164</v>
      </c>
      <c r="L37" s="49" t="s">
        <v>29</v>
      </c>
      <c r="M37" s="49" t="s">
        <v>30</v>
      </c>
      <c r="N37" s="49" t="s">
        <v>30</v>
      </c>
      <c r="O37" s="49" t="s">
        <v>31</v>
      </c>
      <c r="P37" s="49">
        <v>121</v>
      </c>
      <c r="Q37" s="52">
        <v>75382.259999999995</v>
      </c>
      <c r="R37" s="52">
        <v>0</v>
      </c>
      <c r="S37" s="52">
        <v>13622.12</v>
      </c>
      <c r="T37" s="52">
        <f t="shared" ref="T37:T71" si="5">Q37+R37+S37</f>
        <v>89004.37999999999</v>
      </c>
      <c r="U37" s="52">
        <v>0</v>
      </c>
      <c r="V37" s="52">
        <v>0</v>
      </c>
      <c r="W37" s="108">
        <f t="shared" si="4"/>
        <v>89004.37999999999</v>
      </c>
      <c r="X37" s="53" t="s">
        <v>288</v>
      </c>
      <c r="Y37" s="54">
        <v>1</v>
      </c>
      <c r="Z37" s="52">
        <v>75382.259999999995</v>
      </c>
      <c r="AA37" s="52">
        <v>0</v>
      </c>
      <c r="AB37" s="102"/>
      <c r="AC37" s="102"/>
      <c r="AD37" s="102"/>
      <c r="AE37" s="102"/>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row>
    <row r="38" spans="1:1031" s="15" customFormat="1" ht="111.75" customHeight="1" thickBot="1" x14ac:dyDescent="0.3">
      <c r="A38" s="47">
        <v>22</v>
      </c>
      <c r="B38" s="255"/>
      <c r="C38" s="47" t="s">
        <v>79</v>
      </c>
      <c r="D38" s="47" t="s">
        <v>53</v>
      </c>
      <c r="E38" s="47" t="s">
        <v>332</v>
      </c>
      <c r="F38" s="48" t="s">
        <v>54</v>
      </c>
      <c r="G38" s="49" t="s">
        <v>252</v>
      </c>
      <c r="H38" s="50" t="s">
        <v>168</v>
      </c>
      <c r="I38" s="51">
        <v>42430</v>
      </c>
      <c r="J38" s="55">
        <v>42735</v>
      </c>
      <c r="K38" s="49" t="s">
        <v>164</v>
      </c>
      <c r="L38" s="49" t="s">
        <v>29</v>
      </c>
      <c r="M38" s="49" t="s">
        <v>30</v>
      </c>
      <c r="N38" s="49" t="s">
        <v>30</v>
      </c>
      <c r="O38" s="49" t="s">
        <v>31</v>
      </c>
      <c r="P38" s="49">
        <v>121</v>
      </c>
      <c r="Q38" s="52">
        <v>122570.6</v>
      </c>
      <c r="R38" s="52">
        <v>0</v>
      </c>
      <c r="S38" s="52">
        <v>22149.4</v>
      </c>
      <c r="T38" s="52">
        <f t="shared" si="5"/>
        <v>144720</v>
      </c>
      <c r="U38" s="52">
        <v>0</v>
      </c>
      <c r="V38" s="52">
        <v>0</v>
      </c>
      <c r="W38" s="108">
        <f t="shared" si="4"/>
        <v>144720</v>
      </c>
      <c r="X38" s="53" t="s">
        <v>288</v>
      </c>
      <c r="Y38" s="54">
        <v>1</v>
      </c>
      <c r="Z38" s="52">
        <v>122570.6</v>
      </c>
      <c r="AA38" s="52">
        <v>0</v>
      </c>
      <c r="AB38" s="102"/>
      <c r="AC38" s="102"/>
      <c r="AD38" s="102"/>
      <c r="AE38" s="102"/>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row>
    <row r="39" spans="1:1031" s="15" customFormat="1" ht="210" customHeight="1" thickBot="1" x14ac:dyDescent="0.3">
      <c r="A39" s="93">
        <v>23</v>
      </c>
      <c r="B39" s="255"/>
      <c r="C39" s="21" t="s">
        <v>97</v>
      </c>
      <c r="D39" s="21" t="s">
        <v>55</v>
      </c>
      <c r="E39" s="21" t="s">
        <v>323</v>
      </c>
      <c r="F39" s="23" t="s">
        <v>56</v>
      </c>
      <c r="G39" s="22" t="s">
        <v>266</v>
      </c>
      <c r="H39" s="38" t="s">
        <v>169</v>
      </c>
      <c r="I39" s="36">
        <v>42430</v>
      </c>
      <c r="J39" s="36">
        <v>45291</v>
      </c>
      <c r="K39" s="12" t="s">
        <v>164</v>
      </c>
      <c r="L39" s="22" t="s">
        <v>29</v>
      </c>
      <c r="M39" s="22" t="s">
        <v>30</v>
      </c>
      <c r="N39" s="22" t="s">
        <v>30</v>
      </c>
      <c r="O39" s="22" t="s">
        <v>31</v>
      </c>
      <c r="P39" s="22">
        <v>122</v>
      </c>
      <c r="Q39" s="24">
        <v>3734287.25</v>
      </c>
      <c r="R39" s="24">
        <v>0</v>
      </c>
      <c r="S39" s="24">
        <v>674812.75</v>
      </c>
      <c r="T39" s="112">
        <f t="shared" si="5"/>
        <v>4409100</v>
      </c>
      <c r="U39" s="13">
        <v>0</v>
      </c>
      <c r="V39" s="13">
        <v>0</v>
      </c>
      <c r="W39" s="112">
        <f t="shared" si="4"/>
        <v>4409100</v>
      </c>
      <c r="X39" s="14" t="s">
        <v>32</v>
      </c>
      <c r="Y39" s="30">
        <v>0</v>
      </c>
      <c r="Z39" s="24">
        <v>0</v>
      </c>
      <c r="AA39" s="13">
        <v>0</v>
      </c>
      <c r="AB39" s="102"/>
      <c r="AC39" s="102"/>
      <c r="AD39" s="102"/>
      <c r="AE39" s="102"/>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1:1031" s="103" customFormat="1" ht="94.5" customHeight="1" thickBot="1" x14ac:dyDescent="0.3">
      <c r="A40" s="22">
        <v>24</v>
      </c>
      <c r="B40" s="255"/>
      <c r="C40" s="72" t="s">
        <v>79</v>
      </c>
      <c r="D40" s="72" t="s">
        <v>57</v>
      </c>
      <c r="E40" s="72" t="s">
        <v>324</v>
      </c>
      <c r="F40" s="99" t="s">
        <v>58</v>
      </c>
      <c r="G40" s="59" t="s">
        <v>236</v>
      </c>
      <c r="H40" s="100" t="s">
        <v>170</v>
      </c>
      <c r="I40" s="85">
        <v>42370</v>
      </c>
      <c r="J40" s="85">
        <v>44196</v>
      </c>
      <c r="K40" s="59" t="s">
        <v>164</v>
      </c>
      <c r="L40" s="59" t="s">
        <v>29</v>
      </c>
      <c r="M40" s="59" t="s">
        <v>30</v>
      </c>
      <c r="N40" s="59" t="s">
        <v>30</v>
      </c>
      <c r="O40" s="59" t="s">
        <v>31</v>
      </c>
      <c r="P40" s="59">
        <v>121</v>
      </c>
      <c r="Q40" s="84">
        <v>3704938.63</v>
      </c>
      <c r="R40" s="84">
        <v>0</v>
      </c>
      <c r="S40" s="84">
        <v>669509.18000000005</v>
      </c>
      <c r="T40" s="112">
        <f t="shared" si="5"/>
        <v>4374447.8099999996</v>
      </c>
      <c r="U40" s="84">
        <v>0</v>
      </c>
      <c r="V40" s="84">
        <v>39888</v>
      </c>
      <c r="W40" s="112">
        <f t="shared" si="4"/>
        <v>4414335.8099999996</v>
      </c>
      <c r="X40" s="101" t="s">
        <v>32</v>
      </c>
      <c r="Y40" s="86">
        <v>4</v>
      </c>
      <c r="Z40" s="84">
        <f>1154350.94+86784.85+184584.75+2375.69+233357.88</f>
        <v>1661454.1099999999</v>
      </c>
      <c r="AA40" s="84">
        <v>0</v>
      </c>
      <c r="AB40" s="102"/>
      <c r="AC40" s="102"/>
      <c r="AD40" s="102"/>
      <c r="AE40" s="102"/>
    </row>
    <row r="41" spans="1:1031" ht="96.75" customHeight="1" thickBot="1" x14ac:dyDescent="0.3">
      <c r="A41" s="47">
        <v>25</v>
      </c>
      <c r="B41" s="255"/>
      <c r="C41" s="47" t="s">
        <v>79</v>
      </c>
      <c r="D41" s="47" t="s">
        <v>59</v>
      </c>
      <c r="E41" s="47" t="s">
        <v>333</v>
      </c>
      <c r="F41" s="48" t="s">
        <v>60</v>
      </c>
      <c r="G41" s="49" t="s">
        <v>61</v>
      </c>
      <c r="H41" s="50" t="s">
        <v>171</v>
      </c>
      <c r="I41" s="51">
        <v>42461</v>
      </c>
      <c r="J41" s="51">
        <v>42735</v>
      </c>
      <c r="K41" s="49" t="s">
        <v>164</v>
      </c>
      <c r="L41" s="49" t="s">
        <v>29</v>
      </c>
      <c r="M41" s="49" t="s">
        <v>30</v>
      </c>
      <c r="N41" s="49" t="s">
        <v>30</v>
      </c>
      <c r="O41" s="49" t="s">
        <v>31</v>
      </c>
      <c r="P41" s="49">
        <v>121</v>
      </c>
      <c r="Q41" s="52">
        <v>37250.300000000003</v>
      </c>
      <c r="R41" s="52">
        <v>0</v>
      </c>
      <c r="S41" s="52">
        <v>6731.4</v>
      </c>
      <c r="T41" s="52">
        <f t="shared" si="5"/>
        <v>43981.700000000004</v>
      </c>
      <c r="U41" s="52">
        <v>0</v>
      </c>
      <c r="V41" s="52">
        <v>2239.4299999999998</v>
      </c>
      <c r="W41" s="108">
        <f t="shared" si="4"/>
        <v>46221.130000000005</v>
      </c>
      <c r="X41" s="53" t="s">
        <v>288</v>
      </c>
      <c r="Y41" s="54">
        <v>1</v>
      </c>
      <c r="Z41" s="52">
        <v>37250.300000000003</v>
      </c>
      <c r="AA41" s="52">
        <v>0</v>
      </c>
      <c r="AB41" s="102"/>
      <c r="AC41" s="102"/>
      <c r="AD41" s="102"/>
      <c r="AE41" s="102"/>
    </row>
    <row r="42" spans="1:1031" ht="176.25" customHeight="1" thickBot="1" x14ac:dyDescent="0.3">
      <c r="A42" s="22">
        <v>26</v>
      </c>
      <c r="B42" s="255"/>
      <c r="C42" s="21" t="s">
        <v>97</v>
      </c>
      <c r="D42" s="21" t="s">
        <v>62</v>
      </c>
      <c r="E42" s="21" t="s">
        <v>322</v>
      </c>
      <c r="F42" s="23" t="s">
        <v>63</v>
      </c>
      <c r="G42" s="22" t="s">
        <v>266</v>
      </c>
      <c r="H42" s="38" t="s">
        <v>172</v>
      </c>
      <c r="I42" s="36">
        <v>42430</v>
      </c>
      <c r="J42" s="36">
        <v>44104</v>
      </c>
      <c r="K42" s="12" t="s">
        <v>164</v>
      </c>
      <c r="L42" s="22" t="s">
        <v>29</v>
      </c>
      <c r="M42" s="22" t="s">
        <v>30</v>
      </c>
      <c r="N42" s="22" t="s">
        <v>30</v>
      </c>
      <c r="O42" s="22" t="s">
        <v>31</v>
      </c>
      <c r="P42" s="22">
        <v>122</v>
      </c>
      <c r="Q42" s="24">
        <v>3458253.63</v>
      </c>
      <c r="R42" s="24">
        <v>0</v>
      </c>
      <c r="S42" s="24">
        <v>624931.48</v>
      </c>
      <c r="T42" s="112">
        <f t="shared" si="5"/>
        <v>4083185.11</v>
      </c>
      <c r="U42" s="13">
        <v>0</v>
      </c>
      <c r="V42" s="13">
        <v>0</v>
      </c>
      <c r="W42" s="112">
        <f t="shared" si="4"/>
        <v>4083185.11</v>
      </c>
      <c r="X42" s="14" t="s">
        <v>32</v>
      </c>
      <c r="Y42" s="30">
        <v>0</v>
      </c>
      <c r="Z42" s="24">
        <v>0</v>
      </c>
      <c r="AA42" s="13">
        <v>0</v>
      </c>
      <c r="AB42" s="102"/>
      <c r="AC42" s="102"/>
      <c r="AD42" s="102"/>
      <c r="AE42" s="102"/>
    </row>
    <row r="43" spans="1:1031" ht="107.25" customHeight="1" thickBot="1" x14ac:dyDescent="0.3">
      <c r="A43" s="93">
        <v>27</v>
      </c>
      <c r="B43" s="255"/>
      <c r="C43" s="21" t="s">
        <v>97</v>
      </c>
      <c r="D43" s="21" t="s">
        <v>64</v>
      </c>
      <c r="E43" s="21" t="s">
        <v>334</v>
      </c>
      <c r="F43" s="23" t="s">
        <v>65</v>
      </c>
      <c r="G43" s="22" t="s">
        <v>266</v>
      </c>
      <c r="H43" s="38" t="s">
        <v>173</v>
      </c>
      <c r="I43" s="36">
        <v>42461</v>
      </c>
      <c r="J43" s="36">
        <v>44926</v>
      </c>
      <c r="K43" s="12" t="s">
        <v>164</v>
      </c>
      <c r="L43" s="22" t="s">
        <v>29</v>
      </c>
      <c r="M43" s="22" t="s">
        <v>30</v>
      </c>
      <c r="N43" s="22" t="s">
        <v>30</v>
      </c>
      <c r="O43" s="22" t="s">
        <v>31</v>
      </c>
      <c r="P43" s="22">
        <v>122</v>
      </c>
      <c r="Q43" s="24">
        <v>3615947.16</v>
      </c>
      <c r="R43" s="24">
        <v>0</v>
      </c>
      <c r="S43" s="24">
        <v>653427.84</v>
      </c>
      <c r="T43" s="112">
        <f t="shared" si="5"/>
        <v>4269375</v>
      </c>
      <c r="U43" s="13">
        <v>0</v>
      </c>
      <c r="V43" s="13">
        <v>0</v>
      </c>
      <c r="W43" s="112">
        <f t="shared" si="4"/>
        <v>4269375</v>
      </c>
      <c r="X43" s="14" t="s">
        <v>32</v>
      </c>
      <c r="Y43" s="30">
        <v>1</v>
      </c>
      <c r="Z43" s="24">
        <v>0</v>
      </c>
      <c r="AA43" s="13">
        <v>0</v>
      </c>
      <c r="AB43" s="102"/>
      <c r="AC43" s="102"/>
      <c r="AD43" s="102"/>
      <c r="AE43" s="102"/>
    </row>
    <row r="44" spans="1:1031" ht="63.75" customHeight="1" thickBot="1" x14ac:dyDescent="0.3">
      <c r="A44" s="22">
        <v>28</v>
      </c>
      <c r="B44" s="255"/>
      <c r="C44" s="21" t="s">
        <v>79</v>
      </c>
      <c r="D44" s="21" t="s">
        <v>66</v>
      </c>
      <c r="E44" s="21" t="s">
        <v>331</v>
      </c>
      <c r="F44" s="23" t="s">
        <v>67</v>
      </c>
      <c r="G44" s="22" t="s">
        <v>237</v>
      </c>
      <c r="H44" s="38" t="s">
        <v>174</v>
      </c>
      <c r="I44" s="36">
        <v>42430</v>
      </c>
      <c r="J44" s="36">
        <v>43677</v>
      </c>
      <c r="K44" s="12" t="s">
        <v>164</v>
      </c>
      <c r="L44" s="22" t="s">
        <v>29</v>
      </c>
      <c r="M44" s="22" t="s">
        <v>30</v>
      </c>
      <c r="N44" s="22" t="s">
        <v>30</v>
      </c>
      <c r="O44" s="22" t="s">
        <v>31</v>
      </c>
      <c r="P44" s="22">
        <v>121</v>
      </c>
      <c r="Q44" s="24">
        <v>4922333.04</v>
      </c>
      <c r="R44" s="24">
        <v>0</v>
      </c>
      <c r="S44" s="24">
        <v>889501.22</v>
      </c>
      <c r="T44" s="112">
        <f t="shared" si="5"/>
        <v>5811834.2599999998</v>
      </c>
      <c r="U44" s="13">
        <v>0</v>
      </c>
      <c r="V44" s="24">
        <v>270121.75</v>
      </c>
      <c r="W44" s="112">
        <f t="shared" si="4"/>
        <v>6081956.0099999998</v>
      </c>
      <c r="X44" s="14" t="s">
        <v>32</v>
      </c>
      <c r="Y44" s="31">
        <v>3</v>
      </c>
      <c r="Z44" s="24">
        <f>850418.69+40941.02+21806.28+230745.67</f>
        <v>1143911.6599999999</v>
      </c>
      <c r="AA44" s="13">
        <v>0</v>
      </c>
      <c r="AB44" s="102"/>
      <c r="AC44" s="102"/>
      <c r="AD44" s="102"/>
      <c r="AE44" s="102"/>
    </row>
    <row r="45" spans="1:1031" ht="57.75" customHeight="1" thickBot="1" x14ac:dyDescent="0.3">
      <c r="A45" s="47">
        <v>29</v>
      </c>
      <c r="B45" s="255"/>
      <c r="C45" s="47" t="s">
        <v>79</v>
      </c>
      <c r="D45" s="47" t="s">
        <v>68</v>
      </c>
      <c r="E45" s="47" t="s">
        <v>335</v>
      </c>
      <c r="F45" s="48" t="s">
        <v>69</v>
      </c>
      <c r="G45" s="49" t="s">
        <v>253</v>
      </c>
      <c r="H45" s="50" t="s">
        <v>175</v>
      </c>
      <c r="I45" s="51">
        <v>42370</v>
      </c>
      <c r="J45" s="51">
        <v>42794</v>
      </c>
      <c r="K45" s="49" t="s">
        <v>164</v>
      </c>
      <c r="L45" s="49" t="s">
        <v>29</v>
      </c>
      <c r="M45" s="49" t="s">
        <v>30</v>
      </c>
      <c r="N45" s="49" t="s">
        <v>30</v>
      </c>
      <c r="O45" s="49" t="s">
        <v>31</v>
      </c>
      <c r="P45" s="49">
        <v>121</v>
      </c>
      <c r="Q45" s="52">
        <v>55417.120000000003</v>
      </c>
      <c r="R45" s="52">
        <v>0</v>
      </c>
      <c r="S45" s="52">
        <v>10014.27</v>
      </c>
      <c r="T45" s="52">
        <f t="shared" si="5"/>
        <v>65431.39</v>
      </c>
      <c r="U45" s="52">
        <v>0</v>
      </c>
      <c r="V45" s="52">
        <v>0</v>
      </c>
      <c r="W45" s="108">
        <f t="shared" si="4"/>
        <v>65431.39</v>
      </c>
      <c r="X45" s="53" t="s">
        <v>288</v>
      </c>
      <c r="Y45" s="54">
        <v>0</v>
      </c>
      <c r="Z45" s="52">
        <v>55417.120000000003</v>
      </c>
      <c r="AA45" s="52">
        <v>0</v>
      </c>
      <c r="AB45" s="102"/>
      <c r="AC45" s="102"/>
      <c r="AD45" s="102"/>
      <c r="AE45" s="102"/>
    </row>
    <row r="46" spans="1:1031" ht="61.5" customHeight="1" thickBot="1" x14ac:dyDescent="0.3">
      <c r="A46" s="47">
        <v>30</v>
      </c>
      <c r="B46" s="255"/>
      <c r="C46" s="47" t="s">
        <v>79</v>
      </c>
      <c r="D46" s="47" t="s">
        <v>70</v>
      </c>
      <c r="E46" s="47" t="s">
        <v>336</v>
      </c>
      <c r="F46" s="48" t="s">
        <v>71</v>
      </c>
      <c r="G46" s="49" t="s">
        <v>253</v>
      </c>
      <c r="H46" s="50" t="s">
        <v>176</v>
      </c>
      <c r="I46" s="51">
        <v>42430</v>
      </c>
      <c r="J46" s="51">
        <v>42825</v>
      </c>
      <c r="K46" s="49" t="s">
        <v>164</v>
      </c>
      <c r="L46" s="49" t="s">
        <v>29</v>
      </c>
      <c r="M46" s="49" t="s">
        <v>30</v>
      </c>
      <c r="N46" s="49" t="s">
        <v>30</v>
      </c>
      <c r="O46" s="49" t="s">
        <v>31</v>
      </c>
      <c r="P46" s="49">
        <v>121</v>
      </c>
      <c r="Q46" s="52">
        <v>444243.43</v>
      </c>
      <c r="R46" s="52">
        <v>0</v>
      </c>
      <c r="S46" s="52">
        <v>80278</v>
      </c>
      <c r="T46" s="52">
        <f t="shared" si="5"/>
        <v>524521.42999999993</v>
      </c>
      <c r="U46" s="52">
        <v>0</v>
      </c>
      <c r="V46" s="52">
        <v>0</v>
      </c>
      <c r="W46" s="108">
        <f t="shared" si="4"/>
        <v>524521.42999999993</v>
      </c>
      <c r="X46" s="53" t="s">
        <v>288</v>
      </c>
      <c r="Y46" s="54">
        <v>0</v>
      </c>
      <c r="Z46" s="52">
        <v>444243.43</v>
      </c>
      <c r="AA46" s="52">
        <v>0</v>
      </c>
      <c r="AB46" s="102"/>
      <c r="AC46" s="102"/>
      <c r="AD46" s="102"/>
      <c r="AE46" s="102"/>
    </row>
    <row r="47" spans="1:1031" ht="57.75" customHeight="1" thickBot="1" x14ac:dyDescent="0.3">
      <c r="A47" s="47">
        <v>31</v>
      </c>
      <c r="B47" s="255"/>
      <c r="C47" s="47" t="s">
        <v>79</v>
      </c>
      <c r="D47" s="47" t="s">
        <v>72</v>
      </c>
      <c r="E47" s="47" t="s">
        <v>337</v>
      </c>
      <c r="F47" s="48" t="s">
        <v>73</v>
      </c>
      <c r="G47" s="49" t="s">
        <v>253</v>
      </c>
      <c r="H47" s="50" t="s">
        <v>177</v>
      </c>
      <c r="I47" s="51">
        <v>42370</v>
      </c>
      <c r="J47" s="51">
        <v>42853</v>
      </c>
      <c r="K47" s="49" t="s">
        <v>164</v>
      </c>
      <c r="L47" s="49" t="s">
        <v>29</v>
      </c>
      <c r="M47" s="49" t="s">
        <v>30</v>
      </c>
      <c r="N47" s="49" t="s">
        <v>30</v>
      </c>
      <c r="O47" s="49" t="s">
        <v>31</v>
      </c>
      <c r="P47" s="49">
        <v>121</v>
      </c>
      <c r="Q47" s="52">
        <v>99340.43</v>
      </c>
      <c r="R47" s="52">
        <v>0</v>
      </c>
      <c r="S47" s="52">
        <v>17951.53</v>
      </c>
      <c r="T47" s="52">
        <f t="shared" si="5"/>
        <v>117291.95999999999</v>
      </c>
      <c r="U47" s="52">
        <v>0</v>
      </c>
      <c r="V47" s="52">
        <v>2081.44</v>
      </c>
      <c r="W47" s="108">
        <f t="shared" si="4"/>
        <v>119373.4</v>
      </c>
      <c r="X47" s="53" t="s">
        <v>288</v>
      </c>
      <c r="Y47" s="54">
        <v>0</v>
      </c>
      <c r="Z47" s="52">
        <v>99340.43</v>
      </c>
      <c r="AA47" s="52">
        <v>0</v>
      </c>
      <c r="AB47" s="102"/>
      <c r="AC47" s="102"/>
      <c r="AD47" s="102"/>
      <c r="AE47" s="102"/>
    </row>
    <row r="48" spans="1:1031" s="193" customFormat="1" ht="83.25" customHeight="1" thickBot="1" x14ac:dyDescent="0.3">
      <c r="A48" s="184">
        <v>32</v>
      </c>
      <c r="B48" s="255"/>
      <c r="C48" s="182" t="s">
        <v>79</v>
      </c>
      <c r="D48" s="182" t="s">
        <v>74</v>
      </c>
      <c r="E48" s="182" t="s">
        <v>338</v>
      </c>
      <c r="F48" s="183" t="s">
        <v>75</v>
      </c>
      <c r="G48" s="184" t="s">
        <v>238</v>
      </c>
      <c r="H48" s="185" t="s">
        <v>178</v>
      </c>
      <c r="I48" s="186">
        <v>42370</v>
      </c>
      <c r="J48" s="186">
        <v>43465</v>
      </c>
      <c r="K48" s="184" t="s">
        <v>164</v>
      </c>
      <c r="L48" s="184" t="s">
        <v>29</v>
      </c>
      <c r="M48" s="184" t="s">
        <v>76</v>
      </c>
      <c r="N48" s="184" t="s">
        <v>77</v>
      </c>
      <c r="O48" s="184" t="s">
        <v>78</v>
      </c>
      <c r="P48" s="184">
        <v>121</v>
      </c>
      <c r="Q48" s="187">
        <v>2097177.87</v>
      </c>
      <c r="R48" s="187">
        <v>378975.24000000022</v>
      </c>
      <c r="S48" s="187">
        <v>0</v>
      </c>
      <c r="T48" s="188">
        <f t="shared" si="5"/>
        <v>2476153.1100000003</v>
      </c>
      <c r="U48" s="187">
        <v>0</v>
      </c>
      <c r="V48" s="187">
        <v>155063.19</v>
      </c>
      <c r="W48" s="188">
        <f t="shared" si="4"/>
        <v>2631216.3000000003</v>
      </c>
      <c r="X48" s="189" t="s">
        <v>288</v>
      </c>
      <c r="Y48" s="190">
        <v>2</v>
      </c>
      <c r="Z48" s="187">
        <f>1979977.81+117200.06</f>
        <v>2097177.87</v>
      </c>
      <c r="AA48" s="187">
        <f>357796.34+21178.9</f>
        <v>378975.24000000005</v>
      </c>
      <c r="AB48" s="102"/>
      <c r="AC48" s="102"/>
      <c r="AD48" s="102"/>
      <c r="AE48" s="102"/>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c r="IW48" s="192"/>
      <c r="IX48" s="192"/>
      <c r="IY48" s="192"/>
      <c r="IZ48" s="192"/>
      <c r="JA48" s="192"/>
      <c r="JB48" s="192"/>
      <c r="JC48" s="192"/>
      <c r="JD48" s="192"/>
      <c r="JE48" s="192"/>
      <c r="JF48" s="192"/>
      <c r="JG48" s="192"/>
      <c r="JH48" s="192"/>
      <c r="JI48" s="192"/>
      <c r="JJ48" s="192"/>
      <c r="JK48" s="192"/>
      <c r="JL48" s="192"/>
      <c r="JM48" s="192"/>
      <c r="JN48" s="192"/>
      <c r="JO48" s="192"/>
      <c r="JP48" s="192"/>
      <c r="JQ48" s="192"/>
      <c r="JR48" s="192"/>
      <c r="JS48" s="192"/>
      <c r="JT48" s="192"/>
      <c r="JU48" s="192"/>
      <c r="JV48" s="192"/>
      <c r="JW48" s="192"/>
      <c r="JX48" s="192"/>
      <c r="JY48" s="192"/>
      <c r="JZ48" s="192"/>
      <c r="KA48" s="192"/>
      <c r="KB48" s="192"/>
      <c r="KC48" s="192"/>
      <c r="KD48" s="192"/>
      <c r="KE48" s="192"/>
      <c r="KF48" s="192"/>
      <c r="KG48" s="192"/>
      <c r="KH48" s="192"/>
      <c r="KI48" s="192"/>
      <c r="KJ48" s="192"/>
      <c r="KK48" s="192"/>
      <c r="KL48" s="192"/>
      <c r="KM48" s="192"/>
      <c r="KN48" s="192"/>
      <c r="KO48" s="192"/>
      <c r="KP48" s="192"/>
      <c r="KQ48" s="192"/>
      <c r="KR48" s="192"/>
      <c r="KS48" s="192"/>
      <c r="KT48" s="192"/>
      <c r="KU48" s="192"/>
      <c r="KV48" s="192"/>
      <c r="KW48" s="192"/>
      <c r="KX48" s="192"/>
      <c r="KY48" s="192"/>
      <c r="KZ48" s="192"/>
      <c r="LA48" s="192"/>
      <c r="LB48" s="192"/>
      <c r="LC48" s="192"/>
      <c r="LD48" s="192"/>
      <c r="LE48" s="192"/>
      <c r="LF48" s="192"/>
      <c r="LG48" s="192"/>
      <c r="LH48" s="192"/>
      <c r="LI48" s="192"/>
      <c r="LJ48" s="192"/>
      <c r="LK48" s="192"/>
      <c r="LL48" s="192"/>
      <c r="LM48" s="192"/>
      <c r="LN48" s="192"/>
      <c r="LO48" s="192"/>
      <c r="LP48" s="192"/>
      <c r="LQ48" s="192"/>
      <c r="LR48" s="192"/>
      <c r="LS48" s="192"/>
      <c r="LT48" s="192"/>
      <c r="LU48" s="192"/>
      <c r="LV48" s="192"/>
      <c r="LW48" s="192"/>
      <c r="LX48" s="192"/>
      <c r="LY48" s="192"/>
      <c r="LZ48" s="192"/>
      <c r="MA48" s="192"/>
      <c r="MB48" s="192"/>
      <c r="MC48" s="192"/>
      <c r="MD48" s="192"/>
      <c r="ME48" s="192"/>
      <c r="MF48" s="192"/>
      <c r="MG48" s="192"/>
      <c r="MH48" s="192"/>
      <c r="MI48" s="192"/>
      <c r="MJ48" s="192"/>
      <c r="MK48" s="192"/>
      <c r="ML48" s="192"/>
      <c r="MM48" s="192"/>
      <c r="MN48" s="192"/>
      <c r="MO48" s="192"/>
      <c r="MP48" s="192"/>
      <c r="MQ48" s="192"/>
      <c r="MR48" s="192"/>
      <c r="MS48" s="192"/>
      <c r="MT48" s="192"/>
      <c r="MU48" s="192"/>
      <c r="MV48" s="192"/>
      <c r="MW48" s="192"/>
      <c r="MX48" s="192"/>
      <c r="MY48" s="192"/>
      <c r="MZ48" s="192"/>
      <c r="NA48" s="192"/>
      <c r="NB48" s="192"/>
      <c r="NC48" s="192"/>
      <c r="ND48" s="192"/>
      <c r="NE48" s="192"/>
      <c r="NF48" s="192"/>
      <c r="NG48" s="192"/>
      <c r="NH48" s="192"/>
      <c r="NI48" s="192"/>
      <c r="NJ48" s="192"/>
      <c r="NK48" s="192"/>
      <c r="NL48" s="192"/>
      <c r="NM48" s="192"/>
      <c r="NN48" s="192"/>
      <c r="NO48" s="192"/>
      <c r="NP48" s="192"/>
      <c r="NQ48" s="192"/>
      <c r="NR48" s="192"/>
      <c r="NS48" s="192"/>
      <c r="NT48" s="192"/>
      <c r="NU48" s="192"/>
      <c r="NV48" s="192"/>
      <c r="NW48" s="192"/>
      <c r="NX48" s="192"/>
      <c r="NY48" s="192"/>
      <c r="NZ48" s="192"/>
      <c r="OA48" s="192"/>
      <c r="OB48" s="192"/>
      <c r="OC48" s="192"/>
      <c r="OD48" s="192"/>
      <c r="OE48" s="192"/>
      <c r="OF48" s="192"/>
      <c r="OG48" s="192"/>
      <c r="OH48" s="192"/>
      <c r="OI48" s="192"/>
      <c r="OJ48" s="192"/>
      <c r="OK48" s="192"/>
      <c r="OL48" s="192"/>
      <c r="OM48" s="192"/>
      <c r="ON48" s="192"/>
      <c r="OO48" s="192"/>
      <c r="OP48" s="192"/>
      <c r="OQ48" s="192"/>
      <c r="OR48" s="192"/>
      <c r="OS48" s="192"/>
      <c r="OT48" s="192"/>
      <c r="OU48" s="192"/>
      <c r="OV48" s="192"/>
      <c r="OW48" s="192"/>
      <c r="OX48" s="192"/>
      <c r="OY48" s="192"/>
      <c r="OZ48" s="192"/>
      <c r="PA48" s="192"/>
      <c r="PB48" s="192"/>
      <c r="PC48" s="192"/>
      <c r="PD48" s="192"/>
      <c r="PE48" s="192"/>
      <c r="PF48" s="192"/>
      <c r="PG48" s="192"/>
      <c r="PH48" s="192"/>
      <c r="PI48" s="192"/>
      <c r="PJ48" s="192"/>
      <c r="PK48" s="192"/>
      <c r="PL48" s="192"/>
      <c r="PM48" s="192"/>
      <c r="PN48" s="192"/>
      <c r="PO48" s="192"/>
      <c r="PP48" s="192"/>
      <c r="PQ48" s="192"/>
      <c r="PR48" s="192"/>
      <c r="PS48" s="192"/>
      <c r="PT48" s="192"/>
      <c r="PU48" s="192"/>
      <c r="PV48" s="192"/>
      <c r="PW48" s="192"/>
      <c r="PX48" s="192"/>
      <c r="PY48" s="192"/>
      <c r="PZ48" s="192"/>
      <c r="QA48" s="192"/>
      <c r="QB48" s="192"/>
      <c r="QC48" s="192"/>
      <c r="QD48" s="192"/>
      <c r="QE48" s="192"/>
      <c r="QF48" s="192"/>
      <c r="QG48" s="192"/>
      <c r="QH48" s="192"/>
      <c r="QI48" s="192"/>
      <c r="QJ48" s="192"/>
      <c r="QK48" s="192"/>
      <c r="QL48" s="192"/>
      <c r="QM48" s="192"/>
      <c r="QN48" s="192"/>
      <c r="QO48" s="192"/>
      <c r="QP48" s="192"/>
      <c r="QQ48" s="192"/>
      <c r="QR48" s="192"/>
      <c r="QS48" s="192"/>
      <c r="QT48" s="192"/>
      <c r="QU48" s="192"/>
      <c r="QV48" s="192"/>
      <c r="QW48" s="192"/>
      <c r="QX48" s="192"/>
      <c r="QY48" s="192"/>
      <c r="QZ48" s="192"/>
      <c r="RA48" s="192"/>
      <c r="RB48" s="192"/>
      <c r="RC48" s="192"/>
      <c r="RD48" s="192"/>
      <c r="RE48" s="192"/>
      <c r="RF48" s="192"/>
      <c r="RG48" s="192"/>
      <c r="RH48" s="192"/>
      <c r="RI48" s="192"/>
      <c r="RJ48" s="192"/>
      <c r="RK48" s="192"/>
      <c r="RL48" s="192"/>
      <c r="RM48" s="192"/>
      <c r="RN48" s="192"/>
      <c r="RO48" s="192"/>
      <c r="RP48" s="192"/>
      <c r="RQ48" s="192"/>
      <c r="RR48" s="192"/>
      <c r="RS48" s="192"/>
      <c r="RT48" s="192"/>
      <c r="RU48" s="192"/>
      <c r="RV48" s="192"/>
      <c r="RW48" s="192"/>
      <c r="RX48" s="192"/>
      <c r="RY48" s="192"/>
      <c r="RZ48" s="192"/>
      <c r="SA48" s="192"/>
      <c r="SB48" s="192"/>
      <c r="SC48" s="192"/>
      <c r="SD48" s="192"/>
      <c r="SE48" s="192"/>
      <c r="SF48" s="192"/>
      <c r="SG48" s="192"/>
      <c r="SH48" s="192"/>
      <c r="SI48" s="192"/>
      <c r="SJ48" s="192"/>
      <c r="SK48" s="192"/>
      <c r="SL48" s="192"/>
      <c r="SM48" s="192"/>
      <c r="SN48" s="192"/>
      <c r="SO48" s="192"/>
      <c r="SP48" s="192"/>
      <c r="SQ48" s="192"/>
      <c r="SR48" s="192"/>
      <c r="SS48" s="192"/>
      <c r="ST48" s="192"/>
      <c r="SU48" s="192"/>
      <c r="SV48" s="192"/>
      <c r="SW48" s="192"/>
      <c r="SX48" s="192"/>
      <c r="SY48" s="192"/>
      <c r="SZ48" s="192"/>
      <c r="TA48" s="192"/>
      <c r="TB48" s="192"/>
      <c r="TC48" s="192"/>
      <c r="TD48" s="192"/>
      <c r="TE48" s="192"/>
      <c r="TF48" s="192"/>
      <c r="TG48" s="192"/>
      <c r="TH48" s="192"/>
      <c r="TI48" s="192"/>
      <c r="TJ48" s="192"/>
      <c r="TK48" s="192"/>
      <c r="TL48" s="192"/>
      <c r="TM48" s="192"/>
      <c r="TN48" s="192"/>
      <c r="TO48" s="192"/>
      <c r="TP48" s="192"/>
      <c r="TQ48" s="192"/>
      <c r="TR48" s="192"/>
      <c r="TS48" s="192"/>
      <c r="TT48" s="192"/>
      <c r="TU48" s="192"/>
      <c r="TV48" s="192"/>
      <c r="TW48" s="192"/>
      <c r="TX48" s="192"/>
      <c r="TY48" s="192"/>
      <c r="TZ48" s="192"/>
      <c r="UA48" s="192"/>
      <c r="UB48" s="192"/>
      <c r="UC48" s="192"/>
      <c r="UD48" s="192"/>
      <c r="UE48" s="192"/>
      <c r="UF48" s="192"/>
      <c r="UG48" s="192"/>
      <c r="UH48" s="192"/>
      <c r="UI48" s="192"/>
      <c r="UJ48" s="192"/>
      <c r="UK48" s="192"/>
      <c r="UL48" s="192"/>
      <c r="UM48" s="192"/>
      <c r="UN48" s="192"/>
      <c r="UO48" s="192"/>
      <c r="UP48" s="192"/>
      <c r="UQ48" s="192"/>
      <c r="UR48" s="192"/>
      <c r="US48" s="192"/>
      <c r="UT48" s="192"/>
      <c r="UU48" s="192"/>
      <c r="UV48" s="192"/>
      <c r="UW48" s="192"/>
      <c r="UX48" s="192"/>
      <c r="UY48" s="192"/>
      <c r="UZ48" s="192"/>
      <c r="VA48" s="192"/>
      <c r="VB48" s="192"/>
      <c r="VC48" s="192"/>
      <c r="VD48" s="192"/>
      <c r="VE48" s="192"/>
      <c r="VF48" s="192"/>
      <c r="VG48" s="192"/>
      <c r="VH48" s="192"/>
      <c r="VI48" s="192"/>
      <c r="VJ48" s="192"/>
      <c r="VK48" s="192"/>
      <c r="VL48" s="192"/>
      <c r="VM48" s="192"/>
      <c r="VN48" s="192"/>
      <c r="VO48" s="192"/>
      <c r="VP48" s="192"/>
      <c r="VQ48" s="192"/>
      <c r="VR48" s="192"/>
      <c r="VS48" s="192"/>
      <c r="VT48" s="192"/>
      <c r="VU48" s="192"/>
      <c r="VV48" s="192"/>
      <c r="VW48" s="192"/>
      <c r="VX48" s="192"/>
      <c r="VY48" s="192"/>
      <c r="VZ48" s="192"/>
      <c r="WA48" s="192"/>
      <c r="WB48" s="192"/>
      <c r="WC48" s="192"/>
      <c r="WD48" s="192"/>
      <c r="WE48" s="192"/>
      <c r="WF48" s="192"/>
      <c r="WG48" s="192"/>
      <c r="WH48" s="192"/>
      <c r="WI48" s="192"/>
      <c r="WJ48" s="192"/>
      <c r="WK48" s="192"/>
      <c r="WL48" s="192"/>
      <c r="WM48" s="192"/>
      <c r="WN48" s="192"/>
      <c r="WO48" s="192"/>
      <c r="WP48" s="192"/>
      <c r="WQ48" s="192"/>
      <c r="WR48" s="192"/>
      <c r="WS48" s="192"/>
      <c r="WT48" s="192"/>
      <c r="WU48" s="192"/>
      <c r="WV48" s="192"/>
      <c r="WW48" s="192"/>
      <c r="WX48" s="192"/>
      <c r="WY48" s="192"/>
      <c r="WZ48" s="192"/>
      <c r="XA48" s="192"/>
      <c r="XB48" s="192"/>
      <c r="XC48" s="192"/>
      <c r="XD48" s="192"/>
      <c r="XE48" s="192"/>
      <c r="XF48" s="192"/>
      <c r="XG48" s="192"/>
      <c r="XH48" s="192"/>
      <c r="XI48" s="192"/>
      <c r="XJ48" s="192"/>
      <c r="XK48" s="192"/>
      <c r="XL48" s="192"/>
      <c r="XM48" s="192"/>
      <c r="XN48" s="192"/>
      <c r="XO48" s="192"/>
      <c r="XP48" s="192"/>
      <c r="XQ48" s="192"/>
      <c r="XR48" s="192"/>
      <c r="XS48" s="192"/>
      <c r="XT48" s="192"/>
      <c r="XU48" s="192"/>
      <c r="XV48" s="192"/>
      <c r="XW48" s="192"/>
      <c r="XX48" s="192"/>
      <c r="XY48" s="192"/>
      <c r="XZ48" s="192"/>
      <c r="YA48" s="192"/>
      <c r="YB48" s="192"/>
      <c r="YC48" s="192"/>
      <c r="YD48" s="192"/>
      <c r="YE48" s="192"/>
      <c r="YF48" s="192"/>
      <c r="YG48" s="192"/>
      <c r="YH48" s="192"/>
      <c r="YI48" s="192"/>
      <c r="YJ48" s="192"/>
      <c r="YK48" s="192"/>
      <c r="YL48" s="192"/>
      <c r="YM48" s="192"/>
      <c r="YN48" s="192"/>
      <c r="YO48" s="192"/>
      <c r="YP48" s="192"/>
      <c r="YQ48" s="192"/>
      <c r="YR48" s="192"/>
      <c r="YS48" s="192"/>
      <c r="YT48" s="192"/>
      <c r="YU48" s="192"/>
      <c r="YV48" s="192"/>
      <c r="YW48" s="192"/>
      <c r="YX48" s="192"/>
      <c r="YY48" s="192"/>
      <c r="YZ48" s="192"/>
      <c r="ZA48" s="192"/>
      <c r="ZB48" s="192"/>
      <c r="ZC48" s="192"/>
      <c r="ZD48" s="192"/>
      <c r="ZE48" s="192"/>
      <c r="ZF48" s="192"/>
      <c r="ZG48" s="192"/>
      <c r="ZH48" s="192"/>
      <c r="ZI48" s="192"/>
      <c r="ZJ48" s="192"/>
      <c r="ZK48" s="192"/>
      <c r="ZL48" s="192"/>
      <c r="ZM48" s="192"/>
      <c r="ZN48" s="192"/>
      <c r="ZO48" s="192"/>
      <c r="ZP48" s="192"/>
      <c r="ZQ48" s="192"/>
      <c r="ZR48" s="192"/>
      <c r="ZS48" s="192"/>
      <c r="ZT48" s="192"/>
      <c r="ZU48" s="192"/>
      <c r="ZV48" s="192"/>
      <c r="ZW48" s="192"/>
      <c r="ZX48" s="192"/>
      <c r="ZY48" s="192"/>
      <c r="ZZ48" s="192"/>
      <c r="AAA48" s="192"/>
      <c r="AAB48" s="192"/>
      <c r="AAC48" s="192"/>
      <c r="AAD48" s="192"/>
      <c r="AAE48" s="192"/>
      <c r="AAF48" s="192"/>
      <c r="AAG48" s="192"/>
      <c r="AAH48" s="192"/>
      <c r="AAI48" s="192"/>
      <c r="AAJ48" s="192"/>
      <c r="AAK48" s="192"/>
      <c r="AAL48" s="192"/>
      <c r="AAM48" s="192"/>
      <c r="AAN48" s="192"/>
      <c r="AAO48" s="192"/>
      <c r="AAP48" s="192"/>
      <c r="AAQ48" s="192"/>
      <c r="AAR48" s="192"/>
      <c r="AAS48" s="192"/>
      <c r="AAT48" s="192"/>
      <c r="AAU48" s="192"/>
      <c r="AAV48" s="192"/>
      <c r="AAW48" s="192"/>
      <c r="AAX48" s="192"/>
      <c r="AAY48" s="192"/>
      <c r="AAZ48" s="192"/>
      <c r="ABA48" s="192"/>
      <c r="ABB48" s="192"/>
      <c r="ABC48" s="192"/>
      <c r="ABD48" s="192"/>
      <c r="ABE48" s="192"/>
      <c r="ABF48" s="192"/>
      <c r="ABG48" s="192"/>
      <c r="ABH48" s="192"/>
      <c r="ABI48" s="192"/>
      <c r="ABJ48" s="192"/>
      <c r="ABK48" s="192"/>
      <c r="ABL48" s="192"/>
      <c r="ABM48" s="192"/>
      <c r="ABN48" s="192"/>
      <c r="ABO48" s="192"/>
      <c r="ABP48" s="192"/>
      <c r="ABQ48" s="192"/>
      <c r="ABR48" s="192"/>
      <c r="ABS48" s="192"/>
      <c r="ABT48" s="192"/>
      <c r="ABU48" s="192"/>
      <c r="ABV48" s="192"/>
      <c r="ABW48" s="192"/>
      <c r="ABX48" s="192"/>
      <c r="ABY48" s="192"/>
      <c r="ABZ48" s="192"/>
      <c r="ACA48" s="192"/>
      <c r="ACB48" s="192"/>
      <c r="ACC48" s="192"/>
      <c r="ACD48" s="192"/>
      <c r="ACE48" s="192"/>
      <c r="ACF48" s="192"/>
      <c r="ACG48" s="192"/>
      <c r="ACH48" s="192"/>
      <c r="ACI48" s="192"/>
      <c r="ACJ48" s="192"/>
      <c r="ACK48" s="192"/>
      <c r="ACL48" s="192"/>
      <c r="ACM48" s="192"/>
      <c r="ACN48" s="192"/>
      <c r="ACO48" s="192"/>
      <c r="ACP48" s="192"/>
      <c r="ACQ48" s="192"/>
      <c r="ACR48" s="192"/>
      <c r="ACS48" s="192"/>
      <c r="ACT48" s="192"/>
      <c r="ACU48" s="192"/>
      <c r="ACV48" s="192"/>
      <c r="ACW48" s="192"/>
      <c r="ACX48" s="192"/>
      <c r="ACY48" s="192"/>
      <c r="ACZ48" s="192"/>
      <c r="ADA48" s="192"/>
      <c r="ADB48" s="192"/>
      <c r="ADC48" s="192"/>
      <c r="ADD48" s="192"/>
      <c r="ADE48" s="192"/>
      <c r="ADF48" s="192"/>
      <c r="ADG48" s="192"/>
      <c r="ADH48" s="192"/>
      <c r="ADI48" s="192"/>
      <c r="ADJ48" s="192"/>
      <c r="ADK48" s="192"/>
      <c r="ADL48" s="192"/>
      <c r="ADM48" s="192"/>
      <c r="ADN48" s="192"/>
      <c r="ADO48" s="192"/>
      <c r="ADP48" s="192"/>
      <c r="ADQ48" s="192"/>
      <c r="ADR48" s="192"/>
      <c r="ADS48" s="192"/>
      <c r="ADT48" s="192"/>
      <c r="ADU48" s="192"/>
      <c r="ADV48" s="192"/>
      <c r="ADW48" s="192"/>
      <c r="ADX48" s="192"/>
      <c r="ADY48" s="192"/>
      <c r="ADZ48" s="192"/>
      <c r="AEA48" s="192"/>
      <c r="AEB48" s="192"/>
      <c r="AEC48" s="192"/>
      <c r="AED48" s="192"/>
      <c r="AEE48" s="192"/>
      <c r="AEF48" s="192"/>
      <c r="AEG48" s="192"/>
      <c r="AEH48" s="192"/>
      <c r="AEI48" s="192"/>
      <c r="AEJ48" s="192"/>
      <c r="AEK48" s="192"/>
      <c r="AEL48" s="192"/>
      <c r="AEM48" s="192"/>
      <c r="AEN48" s="192"/>
      <c r="AEO48" s="192"/>
      <c r="AEP48" s="192"/>
      <c r="AEQ48" s="192"/>
      <c r="AER48" s="192"/>
      <c r="AES48" s="192"/>
      <c r="AET48" s="192"/>
      <c r="AEU48" s="192"/>
      <c r="AEV48" s="192"/>
      <c r="AEW48" s="192"/>
      <c r="AEX48" s="192"/>
      <c r="AEY48" s="192"/>
      <c r="AEZ48" s="192"/>
      <c r="AFA48" s="192"/>
      <c r="AFB48" s="192"/>
      <c r="AFC48" s="192"/>
      <c r="AFD48" s="192"/>
      <c r="AFE48" s="192"/>
      <c r="AFF48" s="192"/>
      <c r="AFG48" s="192"/>
      <c r="AFH48" s="192"/>
      <c r="AFI48" s="192"/>
      <c r="AFJ48" s="192"/>
      <c r="AFK48" s="192"/>
      <c r="AFL48" s="192"/>
      <c r="AFM48" s="192"/>
      <c r="AFN48" s="192"/>
      <c r="AFO48" s="192"/>
      <c r="AFP48" s="192"/>
      <c r="AFQ48" s="192"/>
      <c r="AFR48" s="192"/>
      <c r="AFS48" s="192"/>
      <c r="AFT48" s="192"/>
      <c r="AFU48" s="192"/>
      <c r="AFV48" s="192"/>
      <c r="AFW48" s="192"/>
      <c r="AFX48" s="192"/>
      <c r="AFY48" s="192"/>
      <c r="AFZ48" s="192"/>
      <c r="AGA48" s="192"/>
      <c r="AGB48" s="192"/>
      <c r="AGC48" s="192"/>
      <c r="AGD48" s="192"/>
      <c r="AGE48" s="192"/>
      <c r="AGF48" s="192"/>
      <c r="AGG48" s="192"/>
      <c r="AGH48" s="192"/>
      <c r="AGI48" s="192"/>
      <c r="AGJ48" s="192"/>
      <c r="AGK48" s="192"/>
      <c r="AGL48" s="192"/>
      <c r="AGM48" s="192"/>
      <c r="AGN48" s="192"/>
      <c r="AGO48" s="192"/>
      <c r="AGP48" s="192"/>
      <c r="AGQ48" s="192"/>
      <c r="AGR48" s="192"/>
      <c r="AGS48" s="192"/>
      <c r="AGT48" s="192"/>
      <c r="AGU48" s="192"/>
      <c r="AGV48" s="192"/>
      <c r="AGW48" s="192"/>
      <c r="AGX48" s="192"/>
      <c r="AGY48" s="192"/>
      <c r="AGZ48" s="192"/>
      <c r="AHA48" s="192"/>
      <c r="AHB48" s="192"/>
      <c r="AHC48" s="192"/>
      <c r="AHD48" s="192"/>
      <c r="AHE48" s="192"/>
      <c r="AHF48" s="192"/>
      <c r="AHG48" s="192"/>
      <c r="AHH48" s="192"/>
      <c r="AHI48" s="192"/>
      <c r="AHJ48" s="192"/>
      <c r="AHK48" s="192"/>
      <c r="AHL48" s="192"/>
      <c r="AHM48" s="192"/>
      <c r="AHN48" s="192"/>
      <c r="AHO48" s="192"/>
      <c r="AHP48" s="192"/>
      <c r="AHQ48" s="192"/>
      <c r="AHR48" s="192"/>
      <c r="AHS48" s="192"/>
      <c r="AHT48" s="192"/>
      <c r="AHU48" s="192"/>
      <c r="AHV48" s="192"/>
      <c r="AHW48" s="192"/>
      <c r="AHX48" s="192"/>
      <c r="AHY48" s="192"/>
      <c r="AHZ48" s="192"/>
      <c r="AIA48" s="192"/>
      <c r="AIB48" s="192"/>
      <c r="AIC48" s="192"/>
      <c r="AID48" s="192"/>
      <c r="AIE48" s="192"/>
      <c r="AIF48" s="192"/>
      <c r="AIG48" s="192"/>
      <c r="AIH48" s="192"/>
      <c r="AII48" s="192"/>
      <c r="AIJ48" s="192"/>
      <c r="AIK48" s="192"/>
      <c r="AIL48" s="192"/>
      <c r="AIM48" s="192"/>
      <c r="AIN48" s="192"/>
      <c r="AIO48" s="192"/>
      <c r="AIP48" s="192"/>
      <c r="AIQ48" s="192"/>
      <c r="AIR48" s="192"/>
      <c r="AIS48" s="192"/>
      <c r="AIT48" s="192"/>
      <c r="AIU48" s="192"/>
      <c r="AIV48" s="192"/>
      <c r="AIW48" s="192"/>
      <c r="AIX48" s="192"/>
      <c r="AIY48" s="192"/>
      <c r="AIZ48" s="192"/>
      <c r="AJA48" s="192"/>
      <c r="AJB48" s="192"/>
      <c r="AJC48" s="192"/>
      <c r="AJD48" s="192"/>
      <c r="AJE48" s="192"/>
      <c r="AJF48" s="192"/>
      <c r="AJG48" s="192"/>
      <c r="AJH48" s="192"/>
      <c r="AJI48" s="192"/>
      <c r="AJJ48" s="192"/>
      <c r="AJK48" s="192"/>
      <c r="AJL48" s="192"/>
      <c r="AJM48" s="192"/>
      <c r="AJN48" s="192"/>
      <c r="AJO48" s="192"/>
      <c r="AJP48" s="192"/>
      <c r="AJQ48" s="192"/>
      <c r="AJR48" s="192"/>
      <c r="AJS48" s="192"/>
      <c r="AJT48" s="192"/>
      <c r="AJU48" s="192"/>
      <c r="AJV48" s="192"/>
      <c r="AJW48" s="192"/>
      <c r="AJX48" s="192"/>
      <c r="AJY48" s="192"/>
      <c r="AJZ48" s="192"/>
      <c r="AKA48" s="192"/>
      <c r="AKB48" s="192"/>
      <c r="AKC48" s="192"/>
      <c r="AKD48" s="192"/>
      <c r="AKE48" s="192"/>
      <c r="AKF48" s="192"/>
      <c r="AKG48" s="192"/>
      <c r="AKH48" s="192"/>
      <c r="AKI48" s="192"/>
      <c r="AKJ48" s="192"/>
      <c r="AKK48" s="192"/>
      <c r="AKL48" s="192"/>
      <c r="AKM48" s="192"/>
      <c r="AKN48" s="192"/>
      <c r="AKO48" s="192"/>
      <c r="AKP48" s="192"/>
      <c r="AKQ48" s="192"/>
      <c r="AKR48" s="192"/>
      <c r="AKS48" s="192"/>
      <c r="AKT48" s="192"/>
      <c r="AKU48" s="192"/>
      <c r="AKV48" s="192"/>
      <c r="AKW48" s="192"/>
      <c r="AKX48" s="192"/>
      <c r="AKY48" s="192"/>
      <c r="AKZ48" s="192"/>
      <c r="ALA48" s="192"/>
      <c r="ALB48" s="192"/>
      <c r="ALC48" s="192"/>
      <c r="ALD48" s="192"/>
      <c r="ALE48" s="192"/>
      <c r="ALF48" s="192"/>
      <c r="ALG48" s="192"/>
      <c r="ALH48" s="192"/>
      <c r="ALI48" s="192"/>
      <c r="ALJ48" s="192"/>
      <c r="ALK48" s="192"/>
      <c r="ALL48" s="192"/>
      <c r="ALM48" s="192"/>
      <c r="ALN48" s="192"/>
      <c r="ALO48" s="192"/>
      <c r="ALP48" s="192"/>
      <c r="ALQ48" s="192"/>
      <c r="ALR48" s="192"/>
      <c r="ALS48" s="192"/>
      <c r="ALT48" s="192"/>
      <c r="ALU48" s="192"/>
      <c r="ALV48" s="192"/>
      <c r="ALW48" s="192"/>
      <c r="ALX48" s="192"/>
      <c r="ALY48" s="192"/>
      <c r="ALZ48" s="192"/>
      <c r="AMA48" s="192"/>
      <c r="AMB48" s="192"/>
      <c r="AMC48" s="192"/>
      <c r="AMD48" s="192"/>
      <c r="AME48" s="192"/>
      <c r="AMF48" s="192"/>
      <c r="AMG48" s="192"/>
      <c r="AMH48" s="192"/>
      <c r="AMI48" s="192"/>
      <c r="AMJ48" s="192"/>
      <c r="AMK48" s="192"/>
      <c r="AML48" s="192"/>
      <c r="AMM48" s="192"/>
      <c r="AMN48" s="192"/>
      <c r="AMO48" s="192"/>
      <c r="AMP48" s="192"/>
      <c r="AMQ48" s="192"/>
    </row>
    <row r="49" spans="1:1031" ht="77.25" customHeight="1" thickBot="1" x14ac:dyDescent="0.3">
      <c r="A49" s="47">
        <v>33</v>
      </c>
      <c r="B49" s="255"/>
      <c r="C49" s="47" t="s">
        <v>79</v>
      </c>
      <c r="D49" s="47" t="s">
        <v>80</v>
      </c>
      <c r="E49" s="47" t="s">
        <v>339</v>
      </c>
      <c r="F49" s="48" t="s">
        <v>81</v>
      </c>
      <c r="G49" s="64" t="s">
        <v>265</v>
      </c>
      <c r="H49" s="50" t="s">
        <v>179</v>
      </c>
      <c r="I49" s="51">
        <v>42583</v>
      </c>
      <c r="J49" s="51">
        <v>42855</v>
      </c>
      <c r="K49" s="49" t="s">
        <v>164</v>
      </c>
      <c r="L49" s="49" t="s">
        <v>29</v>
      </c>
      <c r="M49" s="49" t="s">
        <v>30</v>
      </c>
      <c r="N49" s="49" t="s">
        <v>30</v>
      </c>
      <c r="O49" s="49" t="s">
        <v>31</v>
      </c>
      <c r="P49" s="49">
        <v>121</v>
      </c>
      <c r="Q49" s="52">
        <v>39231.360000000001</v>
      </c>
      <c r="R49" s="52">
        <v>0</v>
      </c>
      <c r="S49" s="52">
        <v>7089.39</v>
      </c>
      <c r="T49" s="52">
        <f t="shared" si="5"/>
        <v>46320.75</v>
      </c>
      <c r="U49" s="52">
        <v>0</v>
      </c>
      <c r="V49" s="52">
        <v>0</v>
      </c>
      <c r="W49" s="108">
        <f t="shared" si="4"/>
        <v>46320.75</v>
      </c>
      <c r="X49" s="53" t="s">
        <v>288</v>
      </c>
      <c r="Y49" s="54">
        <v>0</v>
      </c>
      <c r="Z49" s="52">
        <v>39231.360000000001</v>
      </c>
      <c r="AA49" s="52">
        <v>0</v>
      </c>
      <c r="AB49" s="102"/>
      <c r="AC49" s="102"/>
      <c r="AD49" s="102"/>
      <c r="AE49" s="102"/>
    </row>
    <row r="50" spans="1:1031" ht="108.75" customHeight="1" thickBot="1" x14ac:dyDescent="0.3">
      <c r="A50" s="22">
        <v>34</v>
      </c>
      <c r="B50" s="255"/>
      <c r="C50" s="21" t="s">
        <v>79</v>
      </c>
      <c r="D50" s="21" t="s">
        <v>100</v>
      </c>
      <c r="E50" s="21" t="s">
        <v>329</v>
      </c>
      <c r="F50" s="23" t="s">
        <v>101</v>
      </c>
      <c r="G50" s="22" t="s">
        <v>236</v>
      </c>
      <c r="H50" s="38" t="s">
        <v>180</v>
      </c>
      <c r="I50" s="36">
        <v>42795</v>
      </c>
      <c r="J50" s="36">
        <v>43890</v>
      </c>
      <c r="K50" s="12" t="s">
        <v>164</v>
      </c>
      <c r="L50" s="22" t="s">
        <v>29</v>
      </c>
      <c r="M50" s="22" t="s">
        <v>30</v>
      </c>
      <c r="N50" s="22" t="s">
        <v>30</v>
      </c>
      <c r="O50" s="22" t="s">
        <v>31</v>
      </c>
      <c r="P50" s="22">
        <v>121</v>
      </c>
      <c r="Q50" s="24">
        <v>8327026.0800000001</v>
      </c>
      <c r="R50" s="24">
        <v>0</v>
      </c>
      <c r="S50" s="24">
        <v>1504753.93</v>
      </c>
      <c r="T50" s="112">
        <f t="shared" si="5"/>
        <v>9831780.0099999998</v>
      </c>
      <c r="U50" s="13">
        <v>0</v>
      </c>
      <c r="V50" s="13">
        <v>0</v>
      </c>
      <c r="W50" s="112">
        <f t="shared" si="4"/>
        <v>9831780.0099999998</v>
      </c>
      <c r="X50" s="14" t="s">
        <v>32</v>
      </c>
      <c r="Y50" s="30">
        <v>2</v>
      </c>
      <c r="Z50" s="24">
        <v>0</v>
      </c>
      <c r="AA50" s="13">
        <v>0</v>
      </c>
      <c r="AB50" s="102"/>
      <c r="AC50" s="102"/>
      <c r="AD50" s="102"/>
      <c r="AE50" s="102"/>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15"/>
      <c r="NI50" s="15"/>
      <c r="NJ50" s="15"/>
      <c r="NK50" s="15"/>
      <c r="NL50" s="15"/>
      <c r="NM50" s="15"/>
      <c r="NN50" s="15"/>
      <c r="NO50" s="15"/>
      <c r="NP50" s="15"/>
      <c r="NQ50" s="15"/>
      <c r="NR50" s="15"/>
      <c r="NS50" s="15"/>
      <c r="NT50" s="15"/>
      <c r="NU50" s="15"/>
      <c r="NV50" s="15"/>
      <c r="NW50" s="15"/>
      <c r="NX50" s="15"/>
      <c r="NY50" s="15"/>
      <c r="NZ50" s="15"/>
      <c r="OA50" s="15"/>
      <c r="OB50" s="15"/>
      <c r="OC50" s="15"/>
      <c r="OD50" s="15"/>
      <c r="OE50" s="15"/>
      <c r="OF50" s="15"/>
      <c r="OG50" s="15"/>
      <c r="OH50" s="15"/>
      <c r="OI50" s="15"/>
      <c r="OJ50" s="15"/>
      <c r="OK50" s="15"/>
      <c r="OL50" s="15"/>
      <c r="OM50" s="15"/>
      <c r="ON50" s="15"/>
      <c r="OO50" s="15"/>
      <c r="OP50" s="15"/>
      <c r="OQ50" s="15"/>
      <c r="OR50" s="15"/>
      <c r="OS50" s="15"/>
      <c r="OT50" s="15"/>
      <c r="OU50" s="15"/>
      <c r="OV50" s="15"/>
      <c r="OW50" s="15"/>
      <c r="OX50" s="15"/>
      <c r="OY50" s="15"/>
      <c r="OZ50" s="15"/>
      <c r="PA50" s="15"/>
      <c r="PB50" s="15"/>
      <c r="PC50" s="15"/>
      <c r="PD50" s="15"/>
      <c r="PE50" s="15"/>
      <c r="PF50" s="15"/>
      <c r="PG50" s="15"/>
      <c r="PH50" s="15"/>
      <c r="PI50" s="15"/>
      <c r="PJ50" s="15"/>
      <c r="PK50" s="15"/>
      <c r="PL50" s="15"/>
      <c r="PM50" s="15"/>
      <c r="PN50" s="15"/>
      <c r="PO50" s="15"/>
      <c r="PP50" s="15"/>
      <c r="PQ50" s="15"/>
      <c r="PR50" s="15"/>
      <c r="PS50" s="15"/>
      <c r="PT50" s="15"/>
      <c r="PU50" s="15"/>
      <c r="PV50" s="15"/>
      <c r="PW50" s="15"/>
      <c r="PX50" s="15"/>
      <c r="PY50" s="15"/>
      <c r="PZ50" s="15"/>
      <c r="QA50" s="15"/>
      <c r="QB50" s="15"/>
      <c r="QC50" s="15"/>
      <c r="QD50" s="15"/>
      <c r="QE50" s="15"/>
      <c r="QF50" s="15"/>
      <c r="QG50" s="15"/>
      <c r="QH50" s="15"/>
      <c r="QI50" s="15"/>
      <c r="QJ50" s="15"/>
      <c r="QK50" s="15"/>
      <c r="QL50" s="15"/>
      <c r="QM50" s="15"/>
      <c r="QN50" s="15"/>
      <c r="QO50" s="15"/>
      <c r="QP50" s="15"/>
      <c r="QQ50" s="15"/>
      <c r="QR50" s="15"/>
      <c r="QS50" s="15"/>
      <c r="QT50" s="15"/>
      <c r="QU50" s="15"/>
      <c r="QV50" s="15"/>
      <c r="QW50" s="15"/>
      <c r="QX50" s="15"/>
      <c r="QY50" s="15"/>
      <c r="QZ50" s="15"/>
      <c r="RA50" s="15"/>
      <c r="RB50" s="15"/>
      <c r="RC50" s="15"/>
      <c r="RD50" s="15"/>
      <c r="RE50" s="15"/>
      <c r="RF50" s="15"/>
      <c r="RG50" s="15"/>
      <c r="RH50" s="15"/>
      <c r="RI50" s="15"/>
      <c r="RJ50" s="15"/>
      <c r="RK50" s="15"/>
      <c r="RL50" s="15"/>
      <c r="RM50" s="15"/>
      <c r="RN50" s="15"/>
      <c r="RO50" s="15"/>
      <c r="RP50" s="15"/>
      <c r="RQ50" s="15"/>
      <c r="RR50" s="15"/>
      <c r="RS50" s="15"/>
      <c r="RT50" s="15"/>
      <c r="RU50" s="15"/>
      <c r="RV50" s="15"/>
      <c r="RW50" s="15"/>
      <c r="RX50" s="15"/>
      <c r="RY50" s="15"/>
      <c r="RZ50" s="15"/>
      <c r="SA50" s="15"/>
      <c r="SB50" s="15"/>
      <c r="SC50" s="15"/>
      <c r="SD50" s="15"/>
      <c r="SE50" s="15"/>
      <c r="SF50" s="15"/>
      <c r="SG50" s="15"/>
      <c r="SH50" s="15"/>
      <c r="SI50" s="15"/>
      <c r="SJ50" s="15"/>
      <c r="SK50" s="15"/>
      <c r="SL50" s="15"/>
      <c r="SM50" s="15"/>
      <c r="SN50" s="15"/>
      <c r="SO50" s="15"/>
      <c r="SP50" s="15"/>
      <c r="SQ50" s="15"/>
      <c r="SR50" s="15"/>
      <c r="SS50" s="15"/>
      <c r="ST50" s="15"/>
      <c r="SU50" s="15"/>
      <c r="SV50" s="15"/>
      <c r="SW50" s="15"/>
      <c r="SX50" s="15"/>
      <c r="SY50" s="15"/>
      <c r="SZ50" s="15"/>
      <c r="TA50" s="15"/>
      <c r="TB50" s="15"/>
      <c r="TC50" s="15"/>
      <c r="TD50" s="15"/>
      <c r="TE50" s="15"/>
      <c r="TF50" s="15"/>
      <c r="TG50" s="15"/>
      <c r="TH50" s="15"/>
      <c r="TI50" s="15"/>
      <c r="TJ50" s="15"/>
      <c r="TK50" s="15"/>
      <c r="TL50" s="15"/>
      <c r="TM50" s="15"/>
      <c r="TN50" s="15"/>
      <c r="TO50" s="15"/>
      <c r="TP50" s="15"/>
      <c r="TQ50" s="15"/>
      <c r="TR50" s="15"/>
      <c r="TS50" s="15"/>
      <c r="TT50" s="15"/>
      <c r="TU50" s="15"/>
      <c r="TV50" s="15"/>
      <c r="TW50" s="15"/>
      <c r="TX50" s="15"/>
      <c r="TY50" s="15"/>
      <c r="TZ50" s="15"/>
      <c r="UA50" s="15"/>
      <c r="UB50" s="15"/>
      <c r="UC50" s="15"/>
      <c r="UD50" s="15"/>
      <c r="UE50" s="15"/>
      <c r="UF50" s="15"/>
      <c r="UG50" s="15"/>
      <c r="UH50" s="15"/>
      <c r="UI50" s="15"/>
      <c r="UJ50" s="15"/>
      <c r="UK50" s="15"/>
      <c r="UL50" s="15"/>
      <c r="UM50" s="15"/>
      <c r="UN50" s="15"/>
      <c r="UO50" s="15"/>
      <c r="UP50" s="15"/>
      <c r="UQ50" s="15"/>
      <c r="UR50" s="15"/>
      <c r="US50" s="15"/>
      <c r="UT50" s="15"/>
      <c r="UU50" s="15"/>
      <c r="UV50" s="15"/>
      <c r="UW50" s="15"/>
      <c r="UX50" s="15"/>
      <c r="UY50" s="15"/>
      <c r="UZ50" s="15"/>
      <c r="VA50" s="15"/>
      <c r="VB50" s="15"/>
      <c r="VC50" s="15"/>
      <c r="VD50" s="15"/>
      <c r="VE50" s="15"/>
      <c r="VF50" s="15"/>
      <c r="VG50" s="15"/>
      <c r="VH50" s="15"/>
      <c r="VI50" s="15"/>
      <c r="VJ50" s="15"/>
      <c r="VK50" s="15"/>
      <c r="VL50" s="15"/>
      <c r="VM50" s="15"/>
      <c r="VN50" s="15"/>
      <c r="VO50" s="15"/>
      <c r="VP50" s="15"/>
      <c r="VQ50" s="15"/>
      <c r="VR50" s="15"/>
      <c r="VS50" s="15"/>
      <c r="VT50" s="15"/>
      <c r="VU50" s="15"/>
      <c r="VV50" s="15"/>
      <c r="VW50" s="15"/>
      <c r="VX50" s="15"/>
      <c r="VY50" s="15"/>
      <c r="VZ50" s="15"/>
      <c r="WA50" s="15"/>
      <c r="WB50" s="15"/>
      <c r="WC50" s="15"/>
      <c r="WD50" s="15"/>
      <c r="WE50" s="15"/>
      <c r="WF50" s="15"/>
      <c r="WG50" s="15"/>
      <c r="WH50" s="15"/>
      <c r="WI50" s="15"/>
      <c r="WJ50" s="15"/>
      <c r="WK50" s="15"/>
      <c r="WL50" s="15"/>
      <c r="WM50" s="15"/>
      <c r="WN50" s="15"/>
      <c r="WO50" s="15"/>
      <c r="WP50" s="15"/>
      <c r="WQ50" s="15"/>
      <c r="WR50" s="15"/>
      <c r="WS50" s="15"/>
      <c r="WT50" s="15"/>
      <c r="WU50" s="15"/>
      <c r="WV50" s="15"/>
      <c r="WW50" s="15"/>
      <c r="WX50" s="15"/>
      <c r="WY50" s="15"/>
      <c r="WZ50" s="15"/>
      <c r="XA50" s="15"/>
      <c r="XB50" s="15"/>
      <c r="XC50" s="15"/>
      <c r="XD50" s="15"/>
      <c r="XE50" s="15"/>
      <c r="XF50" s="15"/>
      <c r="XG50" s="15"/>
      <c r="XH50" s="15"/>
      <c r="XI50" s="15"/>
      <c r="XJ50" s="15"/>
      <c r="XK50" s="15"/>
      <c r="XL50" s="15"/>
      <c r="XM50" s="15"/>
      <c r="XN50" s="15"/>
      <c r="XO50" s="15"/>
      <c r="XP50" s="15"/>
      <c r="XQ50" s="15"/>
      <c r="XR50" s="15"/>
      <c r="XS50" s="15"/>
      <c r="XT50" s="15"/>
      <c r="XU50" s="15"/>
      <c r="XV50" s="15"/>
      <c r="XW50" s="15"/>
      <c r="XX50" s="15"/>
      <c r="XY50" s="15"/>
      <c r="XZ50" s="15"/>
      <c r="YA50" s="15"/>
      <c r="YB50" s="15"/>
      <c r="YC50" s="15"/>
      <c r="YD50" s="15"/>
      <c r="YE50" s="15"/>
      <c r="YF50" s="15"/>
      <c r="YG50" s="15"/>
      <c r="YH50" s="15"/>
      <c r="YI50" s="15"/>
      <c r="YJ50" s="15"/>
      <c r="YK50" s="15"/>
      <c r="YL50" s="15"/>
      <c r="YM50" s="15"/>
      <c r="YN50" s="15"/>
      <c r="YO50" s="15"/>
      <c r="YP50" s="15"/>
      <c r="YQ50" s="15"/>
      <c r="YR50" s="15"/>
      <c r="YS50" s="15"/>
      <c r="YT50" s="15"/>
      <c r="YU50" s="15"/>
      <c r="YV50" s="15"/>
      <c r="YW50" s="15"/>
      <c r="YX50" s="15"/>
      <c r="YY50" s="15"/>
      <c r="YZ50" s="15"/>
      <c r="ZA50" s="15"/>
      <c r="ZB50" s="15"/>
      <c r="ZC50" s="15"/>
      <c r="ZD50" s="15"/>
      <c r="ZE50" s="15"/>
      <c r="ZF50" s="15"/>
      <c r="ZG50" s="15"/>
      <c r="ZH50" s="15"/>
      <c r="ZI50" s="15"/>
      <c r="ZJ50" s="15"/>
      <c r="ZK50" s="15"/>
      <c r="ZL50" s="15"/>
      <c r="ZM50" s="15"/>
      <c r="ZN50" s="15"/>
      <c r="ZO50" s="15"/>
      <c r="ZP50" s="15"/>
      <c r="ZQ50" s="15"/>
      <c r="ZR50" s="15"/>
      <c r="ZS50" s="15"/>
      <c r="ZT50" s="15"/>
      <c r="ZU50" s="15"/>
      <c r="ZV50" s="15"/>
      <c r="ZW50" s="15"/>
      <c r="ZX50" s="15"/>
      <c r="ZY50" s="15"/>
      <c r="ZZ50" s="15"/>
      <c r="AAA50" s="15"/>
      <c r="AAB50" s="15"/>
      <c r="AAC50" s="15"/>
      <c r="AAD50" s="15"/>
      <c r="AAE50" s="15"/>
      <c r="AAF50" s="15"/>
      <c r="AAG50" s="15"/>
      <c r="AAH50" s="15"/>
      <c r="AAI50" s="15"/>
      <c r="AAJ50" s="15"/>
      <c r="AAK50" s="15"/>
      <c r="AAL50" s="15"/>
      <c r="AAM50" s="15"/>
      <c r="AAN50" s="15"/>
      <c r="AAO50" s="15"/>
      <c r="AAP50" s="15"/>
      <c r="AAQ50" s="15"/>
      <c r="AAR50" s="15"/>
      <c r="AAS50" s="15"/>
      <c r="AAT50" s="15"/>
      <c r="AAU50" s="15"/>
      <c r="AAV50" s="15"/>
      <c r="AAW50" s="15"/>
      <c r="AAX50" s="15"/>
      <c r="AAY50" s="15"/>
      <c r="AAZ50" s="15"/>
      <c r="ABA50" s="15"/>
      <c r="ABB50" s="15"/>
      <c r="ABC50" s="15"/>
      <c r="ABD50" s="15"/>
      <c r="ABE50" s="15"/>
      <c r="ABF50" s="15"/>
      <c r="ABG50" s="15"/>
      <c r="ABH50" s="15"/>
      <c r="ABI50" s="15"/>
      <c r="ABJ50" s="15"/>
      <c r="ABK50" s="15"/>
      <c r="ABL50" s="15"/>
      <c r="ABM50" s="15"/>
      <c r="ABN50" s="15"/>
      <c r="ABO50" s="15"/>
      <c r="ABP50" s="15"/>
      <c r="ABQ50" s="15"/>
      <c r="ABR50" s="15"/>
      <c r="ABS50" s="15"/>
      <c r="ABT50" s="15"/>
      <c r="ABU50" s="15"/>
      <c r="ABV50" s="15"/>
      <c r="ABW50" s="15"/>
      <c r="ABX50" s="15"/>
      <c r="ABY50" s="15"/>
      <c r="ABZ50" s="15"/>
      <c r="ACA50" s="15"/>
      <c r="ACB50" s="15"/>
      <c r="ACC50" s="15"/>
      <c r="ACD50" s="15"/>
      <c r="ACE50" s="15"/>
      <c r="ACF50" s="15"/>
      <c r="ACG50" s="15"/>
      <c r="ACH50" s="15"/>
      <c r="ACI50" s="15"/>
      <c r="ACJ50" s="15"/>
      <c r="ACK50" s="15"/>
      <c r="ACL50" s="15"/>
      <c r="ACM50" s="15"/>
      <c r="ACN50" s="15"/>
      <c r="ACO50" s="15"/>
      <c r="ACP50" s="15"/>
      <c r="ACQ50" s="15"/>
      <c r="ACR50" s="15"/>
      <c r="ACS50" s="15"/>
      <c r="ACT50" s="15"/>
      <c r="ACU50" s="15"/>
      <c r="ACV50" s="15"/>
      <c r="ACW50" s="15"/>
      <c r="ACX50" s="15"/>
      <c r="ACY50" s="15"/>
      <c r="ACZ50" s="15"/>
      <c r="ADA50" s="15"/>
      <c r="ADB50" s="15"/>
      <c r="ADC50" s="15"/>
      <c r="ADD50" s="15"/>
      <c r="ADE50" s="15"/>
      <c r="ADF50" s="15"/>
      <c r="ADG50" s="15"/>
      <c r="ADH50" s="15"/>
      <c r="ADI50" s="15"/>
      <c r="ADJ50" s="15"/>
      <c r="ADK50" s="15"/>
      <c r="ADL50" s="15"/>
      <c r="ADM50" s="15"/>
      <c r="ADN50" s="15"/>
      <c r="ADO50" s="15"/>
      <c r="ADP50" s="15"/>
      <c r="ADQ50" s="15"/>
      <c r="ADR50" s="15"/>
      <c r="ADS50" s="15"/>
      <c r="ADT50" s="15"/>
      <c r="ADU50" s="15"/>
      <c r="ADV50" s="15"/>
      <c r="ADW50" s="15"/>
      <c r="ADX50" s="15"/>
      <c r="ADY50" s="15"/>
      <c r="ADZ50" s="15"/>
      <c r="AEA50" s="15"/>
      <c r="AEB50" s="15"/>
      <c r="AEC50" s="15"/>
      <c r="AED50" s="15"/>
      <c r="AEE50" s="15"/>
      <c r="AEF50" s="15"/>
      <c r="AEG50" s="15"/>
      <c r="AEH50" s="15"/>
      <c r="AEI50" s="15"/>
      <c r="AEJ50" s="15"/>
      <c r="AEK50" s="15"/>
      <c r="AEL50" s="15"/>
      <c r="AEM50" s="15"/>
      <c r="AEN50" s="15"/>
      <c r="AEO50" s="15"/>
      <c r="AEP50" s="15"/>
      <c r="AEQ50" s="15"/>
      <c r="AER50" s="15"/>
      <c r="AES50" s="15"/>
      <c r="AET50" s="15"/>
      <c r="AEU50" s="15"/>
      <c r="AEV50" s="15"/>
      <c r="AEW50" s="15"/>
      <c r="AEX50" s="15"/>
      <c r="AEY50" s="15"/>
      <c r="AEZ50" s="15"/>
      <c r="AFA50" s="15"/>
      <c r="AFB50" s="15"/>
      <c r="AFC50" s="15"/>
      <c r="AFD50" s="15"/>
      <c r="AFE50" s="15"/>
      <c r="AFF50" s="15"/>
      <c r="AFG50" s="15"/>
      <c r="AFH50" s="15"/>
      <c r="AFI50" s="15"/>
      <c r="AFJ50" s="15"/>
      <c r="AFK50" s="15"/>
      <c r="AFL50" s="15"/>
      <c r="AFM50" s="15"/>
      <c r="AFN50" s="15"/>
      <c r="AFO50" s="15"/>
      <c r="AFP50" s="15"/>
      <c r="AFQ50" s="15"/>
      <c r="AFR50" s="15"/>
      <c r="AFS50" s="15"/>
      <c r="AFT50" s="15"/>
      <c r="AFU50" s="15"/>
      <c r="AFV50" s="15"/>
      <c r="AFW50" s="15"/>
      <c r="AFX50" s="15"/>
      <c r="AFY50" s="15"/>
      <c r="AFZ50" s="15"/>
      <c r="AGA50" s="15"/>
      <c r="AGB50" s="15"/>
      <c r="AGC50" s="15"/>
      <c r="AGD50" s="15"/>
      <c r="AGE50" s="15"/>
      <c r="AGF50" s="15"/>
      <c r="AGG50" s="15"/>
      <c r="AGH50" s="15"/>
      <c r="AGI50" s="15"/>
      <c r="AGJ50" s="15"/>
      <c r="AGK50" s="15"/>
      <c r="AGL50" s="15"/>
      <c r="AGM50" s="15"/>
      <c r="AGN50" s="15"/>
      <c r="AGO50" s="15"/>
      <c r="AGP50" s="15"/>
      <c r="AGQ50" s="15"/>
      <c r="AGR50" s="15"/>
      <c r="AGS50" s="15"/>
      <c r="AGT50" s="15"/>
      <c r="AGU50" s="15"/>
      <c r="AGV50" s="15"/>
      <c r="AGW50" s="15"/>
      <c r="AGX50" s="15"/>
      <c r="AGY50" s="15"/>
      <c r="AGZ50" s="15"/>
      <c r="AHA50" s="15"/>
      <c r="AHB50" s="15"/>
      <c r="AHC50" s="15"/>
      <c r="AHD50" s="15"/>
      <c r="AHE50" s="15"/>
      <c r="AHF50" s="15"/>
      <c r="AHG50" s="15"/>
      <c r="AHH50" s="15"/>
      <c r="AHI50" s="15"/>
      <c r="AHJ50" s="15"/>
      <c r="AHK50" s="15"/>
      <c r="AHL50" s="15"/>
      <c r="AHM50" s="15"/>
      <c r="AHN50" s="15"/>
      <c r="AHO50" s="15"/>
      <c r="AHP50" s="15"/>
      <c r="AHQ50" s="15"/>
      <c r="AHR50" s="15"/>
      <c r="AHS50" s="15"/>
      <c r="AHT50" s="15"/>
      <c r="AHU50" s="15"/>
      <c r="AHV50" s="15"/>
      <c r="AHW50" s="15"/>
      <c r="AHX50" s="15"/>
      <c r="AHY50" s="15"/>
      <c r="AHZ50" s="15"/>
      <c r="AIA50" s="15"/>
      <c r="AIB50" s="15"/>
      <c r="AIC50" s="15"/>
      <c r="AID50" s="15"/>
      <c r="AIE50" s="15"/>
      <c r="AIF50" s="15"/>
      <c r="AIG50" s="15"/>
      <c r="AIH50" s="15"/>
      <c r="AII50" s="15"/>
      <c r="AIJ50" s="15"/>
      <c r="AIK50" s="15"/>
      <c r="AIL50" s="15"/>
      <c r="AIM50" s="15"/>
      <c r="AIN50" s="15"/>
      <c r="AIO50" s="15"/>
      <c r="AIP50" s="15"/>
      <c r="AIQ50" s="15"/>
      <c r="AIR50" s="15"/>
      <c r="AIS50" s="15"/>
      <c r="AIT50" s="15"/>
      <c r="AIU50" s="15"/>
      <c r="AIV50" s="15"/>
      <c r="AIW50" s="15"/>
      <c r="AIX50" s="15"/>
      <c r="AIY50" s="15"/>
      <c r="AIZ50" s="15"/>
      <c r="AJA50" s="15"/>
      <c r="AJB50" s="15"/>
      <c r="AJC50" s="15"/>
      <c r="AJD50" s="15"/>
      <c r="AJE50" s="15"/>
      <c r="AJF50" s="15"/>
      <c r="AJG50" s="15"/>
      <c r="AJH50" s="15"/>
      <c r="AJI50" s="15"/>
      <c r="AJJ50" s="15"/>
      <c r="AJK50" s="15"/>
      <c r="AJL50" s="15"/>
      <c r="AJM50" s="15"/>
      <c r="AJN50" s="15"/>
      <c r="AJO50" s="15"/>
      <c r="AJP50" s="15"/>
      <c r="AJQ50" s="15"/>
      <c r="AJR50" s="15"/>
      <c r="AJS50" s="15"/>
      <c r="AJT50" s="15"/>
      <c r="AJU50" s="15"/>
      <c r="AJV50" s="15"/>
      <c r="AJW50" s="15"/>
      <c r="AJX50" s="15"/>
      <c r="AJY50" s="15"/>
      <c r="AJZ50" s="15"/>
      <c r="AKA50" s="15"/>
      <c r="AKB50" s="15"/>
      <c r="AKC50" s="15"/>
      <c r="AKD50" s="15"/>
      <c r="AKE50" s="15"/>
      <c r="AKF50" s="15"/>
      <c r="AKG50" s="15"/>
      <c r="AKH50" s="15"/>
      <c r="AKI50" s="15"/>
      <c r="AKJ50" s="15"/>
      <c r="AKK50" s="15"/>
      <c r="AKL50" s="15"/>
      <c r="AKM50" s="15"/>
      <c r="AKN50" s="15"/>
      <c r="AKO50" s="15"/>
      <c r="AKP50" s="15"/>
      <c r="AKQ50" s="15"/>
      <c r="AKR50" s="15"/>
      <c r="AKS50" s="15"/>
      <c r="AKT50" s="15"/>
      <c r="AKU50" s="15"/>
      <c r="AKV50" s="15"/>
      <c r="AKW50" s="15"/>
      <c r="AKX50" s="15"/>
      <c r="AKY50" s="15"/>
      <c r="AKZ50" s="15"/>
      <c r="ALA50" s="15"/>
      <c r="ALB50" s="15"/>
      <c r="ALC50" s="15"/>
      <c r="ALD50" s="15"/>
      <c r="ALE50" s="15"/>
      <c r="ALF50" s="15"/>
      <c r="ALG50" s="15"/>
      <c r="ALH50" s="15"/>
      <c r="ALI50" s="15"/>
      <c r="ALJ50" s="15"/>
      <c r="ALK50" s="15"/>
      <c r="ALL50" s="15"/>
      <c r="ALM50" s="15"/>
      <c r="ALN50" s="15"/>
      <c r="ALO50" s="15"/>
      <c r="ALP50" s="15"/>
      <c r="ALQ50" s="15"/>
      <c r="ALR50" s="15"/>
      <c r="ALS50" s="15"/>
      <c r="ALT50" s="15"/>
      <c r="ALU50" s="15"/>
      <c r="ALV50" s="15"/>
      <c r="ALW50" s="15"/>
      <c r="ALX50" s="15"/>
      <c r="ALY50" s="15"/>
      <c r="ALZ50" s="15"/>
      <c r="AMA50" s="15"/>
      <c r="AMB50" s="15"/>
      <c r="AMC50" s="15"/>
      <c r="AMD50" s="15"/>
      <c r="AME50" s="15"/>
      <c r="AMF50" s="15"/>
      <c r="AMG50" s="15"/>
      <c r="AMH50" s="15"/>
      <c r="AMI50" s="15"/>
      <c r="AMJ50" s="15"/>
      <c r="AMK50" s="15"/>
      <c r="AML50" s="15"/>
      <c r="AMM50" s="15"/>
      <c r="AMN50" s="15"/>
      <c r="AMO50" s="15"/>
      <c r="AMP50" s="15"/>
      <c r="AMQ50" s="15"/>
    </row>
    <row r="51" spans="1:1031" ht="81.75" customHeight="1" thickBot="1" x14ac:dyDescent="0.3">
      <c r="A51" s="93">
        <v>35</v>
      </c>
      <c r="B51" s="255"/>
      <c r="C51" s="21" t="s">
        <v>79</v>
      </c>
      <c r="D51" s="21" t="s">
        <v>102</v>
      </c>
      <c r="E51" s="21" t="s">
        <v>341</v>
      </c>
      <c r="F51" s="23" t="s">
        <v>103</v>
      </c>
      <c r="G51" s="22" t="s">
        <v>239</v>
      </c>
      <c r="H51" s="38" t="s">
        <v>181</v>
      </c>
      <c r="I51" s="36">
        <v>42370</v>
      </c>
      <c r="J51" s="36">
        <v>43465</v>
      </c>
      <c r="K51" s="12" t="s">
        <v>164</v>
      </c>
      <c r="L51" s="22" t="s">
        <v>29</v>
      </c>
      <c r="M51" s="22" t="s">
        <v>104</v>
      </c>
      <c r="N51" s="22" t="s">
        <v>105</v>
      </c>
      <c r="O51" s="22" t="s">
        <v>78</v>
      </c>
      <c r="P51" s="22">
        <v>121</v>
      </c>
      <c r="Q51" s="24">
        <v>1228666.99</v>
      </c>
      <c r="R51" s="24">
        <v>222029.07</v>
      </c>
      <c r="S51" s="24">
        <v>0</v>
      </c>
      <c r="T51" s="112">
        <f t="shared" si="5"/>
        <v>1450696.06</v>
      </c>
      <c r="U51" s="13">
        <v>0</v>
      </c>
      <c r="V51" s="13">
        <v>715743</v>
      </c>
      <c r="W51" s="112">
        <f t="shared" si="4"/>
        <v>2166439.06</v>
      </c>
      <c r="X51" s="14" t="s">
        <v>32</v>
      </c>
      <c r="Y51" s="31">
        <v>2</v>
      </c>
      <c r="Z51" s="84">
        <f>669890.46+303015.93+197153.36</f>
        <v>1170059.75</v>
      </c>
      <c r="AA51" s="84">
        <f>121054.06+54757.17+35627.04</f>
        <v>211438.27</v>
      </c>
      <c r="AB51" s="102"/>
      <c r="AC51" s="102"/>
      <c r="AD51" s="102"/>
      <c r="AE51" s="102"/>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15"/>
      <c r="NI51" s="15"/>
      <c r="NJ51" s="15"/>
      <c r="NK51" s="15"/>
      <c r="NL51" s="15"/>
      <c r="NM51" s="15"/>
      <c r="NN51" s="15"/>
      <c r="NO51" s="15"/>
      <c r="NP51" s="15"/>
      <c r="NQ51" s="15"/>
      <c r="NR51" s="15"/>
      <c r="NS51" s="15"/>
      <c r="NT51" s="15"/>
      <c r="NU51" s="15"/>
      <c r="NV51" s="15"/>
      <c r="NW51" s="15"/>
      <c r="NX51" s="15"/>
      <c r="NY51" s="15"/>
      <c r="NZ51" s="15"/>
      <c r="OA51" s="15"/>
      <c r="OB51" s="15"/>
      <c r="OC51" s="15"/>
      <c r="OD51" s="15"/>
      <c r="OE51" s="15"/>
      <c r="OF51" s="15"/>
      <c r="OG51" s="15"/>
      <c r="OH51" s="15"/>
      <c r="OI51" s="15"/>
      <c r="OJ51" s="15"/>
      <c r="OK51" s="15"/>
      <c r="OL51" s="15"/>
      <c r="OM51" s="15"/>
      <c r="ON51" s="15"/>
      <c r="OO51" s="15"/>
      <c r="OP51" s="15"/>
      <c r="OQ51" s="15"/>
      <c r="OR51" s="15"/>
      <c r="OS51" s="15"/>
      <c r="OT51" s="15"/>
      <c r="OU51" s="15"/>
      <c r="OV51" s="15"/>
      <c r="OW51" s="15"/>
      <c r="OX51" s="15"/>
      <c r="OY51" s="15"/>
      <c r="OZ51" s="15"/>
      <c r="PA51" s="15"/>
      <c r="PB51" s="15"/>
      <c r="PC51" s="15"/>
      <c r="PD51" s="15"/>
      <c r="PE51" s="15"/>
      <c r="PF51" s="15"/>
      <c r="PG51" s="15"/>
      <c r="PH51" s="15"/>
      <c r="PI51" s="15"/>
      <c r="PJ51" s="15"/>
      <c r="PK51" s="15"/>
      <c r="PL51" s="15"/>
      <c r="PM51" s="15"/>
      <c r="PN51" s="15"/>
      <c r="PO51" s="15"/>
      <c r="PP51" s="15"/>
      <c r="PQ51" s="15"/>
      <c r="PR51" s="15"/>
      <c r="PS51" s="15"/>
      <c r="PT51" s="15"/>
      <c r="PU51" s="15"/>
      <c r="PV51" s="15"/>
      <c r="PW51" s="15"/>
      <c r="PX51" s="15"/>
      <c r="PY51" s="15"/>
      <c r="PZ51" s="15"/>
      <c r="QA51" s="15"/>
      <c r="QB51" s="15"/>
      <c r="QC51" s="15"/>
      <c r="QD51" s="15"/>
      <c r="QE51" s="15"/>
      <c r="QF51" s="15"/>
      <c r="QG51" s="15"/>
      <c r="QH51" s="15"/>
      <c r="QI51" s="15"/>
      <c r="QJ51" s="15"/>
      <c r="QK51" s="15"/>
      <c r="QL51" s="15"/>
      <c r="QM51" s="15"/>
      <c r="QN51" s="15"/>
      <c r="QO51" s="15"/>
      <c r="QP51" s="15"/>
      <c r="QQ51" s="15"/>
      <c r="QR51" s="15"/>
      <c r="QS51" s="15"/>
      <c r="QT51" s="15"/>
      <c r="QU51" s="15"/>
      <c r="QV51" s="15"/>
      <c r="QW51" s="15"/>
      <c r="QX51" s="15"/>
      <c r="QY51" s="15"/>
      <c r="QZ51" s="15"/>
      <c r="RA51" s="15"/>
      <c r="RB51" s="15"/>
      <c r="RC51" s="15"/>
      <c r="RD51" s="15"/>
      <c r="RE51" s="15"/>
      <c r="RF51" s="15"/>
      <c r="RG51" s="15"/>
      <c r="RH51" s="15"/>
      <c r="RI51" s="15"/>
      <c r="RJ51" s="15"/>
      <c r="RK51" s="15"/>
      <c r="RL51" s="15"/>
      <c r="RM51" s="15"/>
      <c r="RN51" s="15"/>
      <c r="RO51" s="15"/>
      <c r="RP51" s="15"/>
      <c r="RQ51" s="15"/>
      <c r="RR51" s="15"/>
      <c r="RS51" s="15"/>
      <c r="RT51" s="15"/>
      <c r="RU51" s="15"/>
      <c r="RV51" s="15"/>
      <c r="RW51" s="15"/>
      <c r="RX51" s="15"/>
      <c r="RY51" s="15"/>
      <c r="RZ51" s="15"/>
      <c r="SA51" s="15"/>
      <c r="SB51" s="15"/>
      <c r="SC51" s="15"/>
      <c r="SD51" s="15"/>
      <c r="SE51" s="15"/>
      <c r="SF51" s="15"/>
      <c r="SG51" s="15"/>
      <c r="SH51" s="15"/>
      <c r="SI51" s="15"/>
      <c r="SJ51" s="15"/>
      <c r="SK51" s="15"/>
      <c r="SL51" s="15"/>
      <c r="SM51" s="15"/>
      <c r="SN51" s="15"/>
      <c r="SO51" s="15"/>
      <c r="SP51" s="15"/>
      <c r="SQ51" s="15"/>
      <c r="SR51" s="15"/>
      <c r="SS51" s="15"/>
      <c r="ST51" s="15"/>
      <c r="SU51" s="15"/>
      <c r="SV51" s="15"/>
      <c r="SW51" s="15"/>
      <c r="SX51" s="15"/>
      <c r="SY51" s="15"/>
      <c r="SZ51" s="15"/>
      <c r="TA51" s="15"/>
      <c r="TB51" s="15"/>
      <c r="TC51" s="15"/>
      <c r="TD51" s="15"/>
      <c r="TE51" s="15"/>
      <c r="TF51" s="15"/>
      <c r="TG51" s="15"/>
      <c r="TH51" s="15"/>
      <c r="TI51" s="15"/>
      <c r="TJ51" s="15"/>
      <c r="TK51" s="15"/>
      <c r="TL51" s="15"/>
      <c r="TM51" s="15"/>
      <c r="TN51" s="15"/>
      <c r="TO51" s="15"/>
      <c r="TP51" s="15"/>
      <c r="TQ51" s="15"/>
      <c r="TR51" s="15"/>
      <c r="TS51" s="15"/>
      <c r="TT51" s="15"/>
      <c r="TU51" s="15"/>
      <c r="TV51" s="15"/>
      <c r="TW51" s="15"/>
      <c r="TX51" s="15"/>
      <c r="TY51" s="15"/>
      <c r="TZ51" s="15"/>
      <c r="UA51" s="15"/>
      <c r="UB51" s="15"/>
      <c r="UC51" s="15"/>
      <c r="UD51" s="15"/>
      <c r="UE51" s="15"/>
      <c r="UF51" s="15"/>
      <c r="UG51" s="15"/>
      <c r="UH51" s="15"/>
      <c r="UI51" s="15"/>
      <c r="UJ51" s="15"/>
      <c r="UK51" s="15"/>
      <c r="UL51" s="15"/>
      <c r="UM51" s="15"/>
      <c r="UN51" s="15"/>
      <c r="UO51" s="15"/>
      <c r="UP51" s="15"/>
      <c r="UQ51" s="15"/>
      <c r="UR51" s="15"/>
      <c r="US51" s="15"/>
      <c r="UT51" s="15"/>
      <c r="UU51" s="15"/>
      <c r="UV51" s="15"/>
      <c r="UW51" s="15"/>
      <c r="UX51" s="15"/>
      <c r="UY51" s="15"/>
      <c r="UZ51" s="15"/>
      <c r="VA51" s="15"/>
      <c r="VB51" s="15"/>
      <c r="VC51" s="15"/>
      <c r="VD51" s="15"/>
      <c r="VE51" s="15"/>
      <c r="VF51" s="15"/>
      <c r="VG51" s="15"/>
      <c r="VH51" s="15"/>
      <c r="VI51" s="15"/>
      <c r="VJ51" s="15"/>
      <c r="VK51" s="15"/>
      <c r="VL51" s="15"/>
      <c r="VM51" s="15"/>
      <c r="VN51" s="15"/>
      <c r="VO51" s="15"/>
      <c r="VP51" s="15"/>
      <c r="VQ51" s="15"/>
      <c r="VR51" s="15"/>
      <c r="VS51" s="15"/>
      <c r="VT51" s="15"/>
      <c r="VU51" s="15"/>
      <c r="VV51" s="15"/>
      <c r="VW51" s="15"/>
      <c r="VX51" s="15"/>
      <c r="VY51" s="15"/>
      <c r="VZ51" s="15"/>
      <c r="WA51" s="15"/>
      <c r="WB51" s="15"/>
      <c r="WC51" s="15"/>
      <c r="WD51" s="15"/>
      <c r="WE51" s="15"/>
      <c r="WF51" s="15"/>
      <c r="WG51" s="15"/>
      <c r="WH51" s="15"/>
      <c r="WI51" s="15"/>
      <c r="WJ51" s="15"/>
      <c r="WK51" s="15"/>
      <c r="WL51" s="15"/>
      <c r="WM51" s="15"/>
      <c r="WN51" s="15"/>
      <c r="WO51" s="15"/>
      <c r="WP51" s="15"/>
      <c r="WQ51" s="15"/>
      <c r="WR51" s="15"/>
      <c r="WS51" s="15"/>
      <c r="WT51" s="15"/>
      <c r="WU51" s="15"/>
      <c r="WV51" s="15"/>
      <c r="WW51" s="15"/>
      <c r="WX51" s="15"/>
      <c r="WY51" s="15"/>
      <c r="WZ51" s="15"/>
      <c r="XA51" s="15"/>
      <c r="XB51" s="15"/>
      <c r="XC51" s="15"/>
      <c r="XD51" s="15"/>
      <c r="XE51" s="15"/>
      <c r="XF51" s="15"/>
      <c r="XG51" s="15"/>
      <c r="XH51" s="15"/>
      <c r="XI51" s="15"/>
      <c r="XJ51" s="15"/>
      <c r="XK51" s="15"/>
      <c r="XL51" s="15"/>
      <c r="XM51" s="15"/>
      <c r="XN51" s="15"/>
      <c r="XO51" s="15"/>
      <c r="XP51" s="15"/>
      <c r="XQ51" s="15"/>
      <c r="XR51" s="15"/>
      <c r="XS51" s="15"/>
      <c r="XT51" s="15"/>
      <c r="XU51" s="15"/>
      <c r="XV51" s="15"/>
      <c r="XW51" s="15"/>
      <c r="XX51" s="15"/>
      <c r="XY51" s="15"/>
      <c r="XZ51" s="15"/>
      <c r="YA51" s="15"/>
      <c r="YB51" s="15"/>
      <c r="YC51" s="15"/>
      <c r="YD51" s="15"/>
      <c r="YE51" s="15"/>
      <c r="YF51" s="15"/>
      <c r="YG51" s="15"/>
      <c r="YH51" s="15"/>
      <c r="YI51" s="15"/>
      <c r="YJ51" s="15"/>
      <c r="YK51" s="15"/>
      <c r="YL51" s="15"/>
      <c r="YM51" s="15"/>
      <c r="YN51" s="15"/>
      <c r="YO51" s="15"/>
      <c r="YP51" s="15"/>
      <c r="YQ51" s="15"/>
      <c r="YR51" s="15"/>
      <c r="YS51" s="15"/>
      <c r="YT51" s="15"/>
      <c r="YU51" s="15"/>
      <c r="YV51" s="15"/>
      <c r="YW51" s="15"/>
      <c r="YX51" s="15"/>
      <c r="YY51" s="15"/>
      <c r="YZ51" s="15"/>
      <c r="ZA51" s="15"/>
      <c r="ZB51" s="15"/>
      <c r="ZC51" s="15"/>
      <c r="ZD51" s="15"/>
      <c r="ZE51" s="15"/>
      <c r="ZF51" s="15"/>
      <c r="ZG51" s="15"/>
      <c r="ZH51" s="15"/>
      <c r="ZI51" s="15"/>
      <c r="ZJ51" s="15"/>
      <c r="ZK51" s="15"/>
      <c r="ZL51" s="15"/>
      <c r="ZM51" s="15"/>
      <c r="ZN51" s="15"/>
      <c r="ZO51" s="15"/>
      <c r="ZP51" s="15"/>
      <c r="ZQ51" s="15"/>
      <c r="ZR51" s="15"/>
      <c r="ZS51" s="15"/>
      <c r="ZT51" s="15"/>
      <c r="ZU51" s="15"/>
      <c r="ZV51" s="15"/>
      <c r="ZW51" s="15"/>
      <c r="ZX51" s="15"/>
      <c r="ZY51" s="15"/>
      <c r="ZZ51" s="15"/>
      <c r="AAA51" s="15"/>
      <c r="AAB51" s="15"/>
      <c r="AAC51" s="15"/>
      <c r="AAD51" s="15"/>
      <c r="AAE51" s="15"/>
      <c r="AAF51" s="15"/>
      <c r="AAG51" s="15"/>
      <c r="AAH51" s="15"/>
      <c r="AAI51" s="15"/>
      <c r="AAJ51" s="15"/>
      <c r="AAK51" s="15"/>
      <c r="AAL51" s="15"/>
      <c r="AAM51" s="15"/>
      <c r="AAN51" s="15"/>
      <c r="AAO51" s="15"/>
      <c r="AAP51" s="15"/>
      <c r="AAQ51" s="15"/>
      <c r="AAR51" s="15"/>
      <c r="AAS51" s="15"/>
      <c r="AAT51" s="15"/>
      <c r="AAU51" s="15"/>
      <c r="AAV51" s="15"/>
      <c r="AAW51" s="15"/>
      <c r="AAX51" s="15"/>
      <c r="AAY51" s="15"/>
      <c r="AAZ51" s="15"/>
      <c r="ABA51" s="15"/>
      <c r="ABB51" s="15"/>
      <c r="ABC51" s="15"/>
      <c r="ABD51" s="15"/>
      <c r="ABE51" s="15"/>
      <c r="ABF51" s="15"/>
      <c r="ABG51" s="15"/>
      <c r="ABH51" s="15"/>
      <c r="ABI51" s="15"/>
      <c r="ABJ51" s="15"/>
      <c r="ABK51" s="15"/>
      <c r="ABL51" s="15"/>
      <c r="ABM51" s="15"/>
      <c r="ABN51" s="15"/>
      <c r="ABO51" s="15"/>
      <c r="ABP51" s="15"/>
      <c r="ABQ51" s="15"/>
      <c r="ABR51" s="15"/>
      <c r="ABS51" s="15"/>
      <c r="ABT51" s="15"/>
      <c r="ABU51" s="15"/>
      <c r="ABV51" s="15"/>
      <c r="ABW51" s="15"/>
      <c r="ABX51" s="15"/>
      <c r="ABY51" s="15"/>
      <c r="ABZ51" s="15"/>
      <c r="ACA51" s="15"/>
      <c r="ACB51" s="15"/>
      <c r="ACC51" s="15"/>
      <c r="ACD51" s="15"/>
      <c r="ACE51" s="15"/>
      <c r="ACF51" s="15"/>
      <c r="ACG51" s="15"/>
      <c r="ACH51" s="15"/>
      <c r="ACI51" s="15"/>
      <c r="ACJ51" s="15"/>
      <c r="ACK51" s="15"/>
      <c r="ACL51" s="15"/>
      <c r="ACM51" s="15"/>
      <c r="ACN51" s="15"/>
      <c r="ACO51" s="15"/>
      <c r="ACP51" s="15"/>
      <c r="ACQ51" s="15"/>
      <c r="ACR51" s="15"/>
      <c r="ACS51" s="15"/>
      <c r="ACT51" s="15"/>
      <c r="ACU51" s="15"/>
      <c r="ACV51" s="15"/>
      <c r="ACW51" s="15"/>
      <c r="ACX51" s="15"/>
      <c r="ACY51" s="15"/>
      <c r="ACZ51" s="15"/>
      <c r="ADA51" s="15"/>
      <c r="ADB51" s="15"/>
      <c r="ADC51" s="15"/>
      <c r="ADD51" s="15"/>
      <c r="ADE51" s="15"/>
      <c r="ADF51" s="15"/>
      <c r="ADG51" s="15"/>
      <c r="ADH51" s="15"/>
      <c r="ADI51" s="15"/>
      <c r="ADJ51" s="15"/>
      <c r="ADK51" s="15"/>
      <c r="ADL51" s="15"/>
      <c r="ADM51" s="15"/>
      <c r="ADN51" s="15"/>
      <c r="ADO51" s="15"/>
      <c r="ADP51" s="15"/>
      <c r="ADQ51" s="15"/>
      <c r="ADR51" s="15"/>
      <c r="ADS51" s="15"/>
      <c r="ADT51" s="15"/>
      <c r="ADU51" s="15"/>
      <c r="ADV51" s="15"/>
      <c r="ADW51" s="15"/>
      <c r="ADX51" s="15"/>
      <c r="ADY51" s="15"/>
      <c r="ADZ51" s="15"/>
      <c r="AEA51" s="15"/>
      <c r="AEB51" s="15"/>
      <c r="AEC51" s="15"/>
      <c r="AED51" s="15"/>
      <c r="AEE51" s="15"/>
      <c r="AEF51" s="15"/>
      <c r="AEG51" s="15"/>
      <c r="AEH51" s="15"/>
      <c r="AEI51" s="15"/>
      <c r="AEJ51" s="15"/>
      <c r="AEK51" s="15"/>
      <c r="AEL51" s="15"/>
      <c r="AEM51" s="15"/>
      <c r="AEN51" s="15"/>
      <c r="AEO51" s="15"/>
      <c r="AEP51" s="15"/>
      <c r="AEQ51" s="15"/>
      <c r="AER51" s="15"/>
      <c r="AES51" s="15"/>
      <c r="AET51" s="15"/>
      <c r="AEU51" s="15"/>
      <c r="AEV51" s="15"/>
      <c r="AEW51" s="15"/>
      <c r="AEX51" s="15"/>
      <c r="AEY51" s="15"/>
      <c r="AEZ51" s="15"/>
      <c r="AFA51" s="15"/>
      <c r="AFB51" s="15"/>
      <c r="AFC51" s="15"/>
      <c r="AFD51" s="15"/>
      <c r="AFE51" s="15"/>
      <c r="AFF51" s="15"/>
      <c r="AFG51" s="15"/>
      <c r="AFH51" s="15"/>
      <c r="AFI51" s="15"/>
      <c r="AFJ51" s="15"/>
      <c r="AFK51" s="15"/>
      <c r="AFL51" s="15"/>
      <c r="AFM51" s="15"/>
      <c r="AFN51" s="15"/>
      <c r="AFO51" s="15"/>
      <c r="AFP51" s="15"/>
      <c r="AFQ51" s="15"/>
      <c r="AFR51" s="15"/>
      <c r="AFS51" s="15"/>
      <c r="AFT51" s="15"/>
      <c r="AFU51" s="15"/>
      <c r="AFV51" s="15"/>
      <c r="AFW51" s="15"/>
      <c r="AFX51" s="15"/>
      <c r="AFY51" s="15"/>
      <c r="AFZ51" s="15"/>
      <c r="AGA51" s="15"/>
      <c r="AGB51" s="15"/>
      <c r="AGC51" s="15"/>
      <c r="AGD51" s="15"/>
      <c r="AGE51" s="15"/>
      <c r="AGF51" s="15"/>
      <c r="AGG51" s="15"/>
      <c r="AGH51" s="15"/>
      <c r="AGI51" s="15"/>
      <c r="AGJ51" s="15"/>
      <c r="AGK51" s="15"/>
      <c r="AGL51" s="15"/>
      <c r="AGM51" s="15"/>
      <c r="AGN51" s="15"/>
      <c r="AGO51" s="15"/>
      <c r="AGP51" s="15"/>
      <c r="AGQ51" s="15"/>
      <c r="AGR51" s="15"/>
      <c r="AGS51" s="15"/>
      <c r="AGT51" s="15"/>
      <c r="AGU51" s="15"/>
      <c r="AGV51" s="15"/>
      <c r="AGW51" s="15"/>
      <c r="AGX51" s="15"/>
      <c r="AGY51" s="15"/>
      <c r="AGZ51" s="15"/>
      <c r="AHA51" s="15"/>
      <c r="AHB51" s="15"/>
      <c r="AHC51" s="15"/>
      <c r="AHD51" s="15"/>
      <c r="AHE51" s="15"/>
      <c r="AHF51" s="15"/>
      <c r="AHG51" s="15"/>
      <c r="AHH51" s="15"/>
      <c r="AHI51" s="15"/>
      <c r="AHJ51" s="15"/>
      <c r="AHK51" s="15"/>
      <c r="AHL51" s="15"/>
      <c r="AHM51" s="15"/>
      <c r="AHN51" s="15"/>
      <c r="AHO51" s="15"/>
      <c r="AHP51" s="15"/>
      <c r="AHQ51" s="15"/>
      <c r="AHR51" s="15"/>
      <c r="AHS51" s="15"/>
      <c r="AHT51" s="15"/>
      <c r="AHU51" s="15"/>
      <c r="AHV51" s="15"/>
      <c r="AHW51" s="15"/>
      <c r="AHX51" s="15"/>
      <c r="AHY51" s="15"/>
      <c r="AHZ51" s="15"/>
      <c r="AIA51" s="15"/>
      <c r="AIB51" s="15"/>
      <c r="AIC51" s="15"/>
      <c r="AID51" s="15"/>
      <c r="AIE51" s="15"/>
      <c r="AIF51" s="15"/>
      <c r="AIG51" s="15"/>
      <c r="AIH51" s="15"/>
      <c r="AII51" s="15"/>
      <c r="AIJ51" s="15"/>
      <c r="AIK51" s="15"/>
      <c r="AIL51" s="15"/>
      <c r="AIM51" s="15"/>
      <c r="AIN51" s="15"/>
      <c r="AIO51" s="15"/>
      <c r="AIP51" s="15"/>
      <c r="AIQ51" s="15"/>
      <c r="AIR51" s="15"/>
      <c r="AIS51" s="15"/>
      <c r="AIT51" s="15"/>
      <c r="AIU51" s="15"/>
      <c r="AIV51" s="15"/>
      <c r="AIW51" s="15"/>
      <c r="AIX51" s="15"/>
      <c r="AIY51" s="15"/>
      <c r="AIZ51" s="15"/>
      <c r="AJA51" s="15"/>
      <c r="AJB51" s="15"/>
      <c r="AJC51" s="15"/>
      <c r="AJD51" s="15"/>
      <c r="AJE51" s="15"/>
      <c r="AJF51" s="15"/>
      <c r="AJG51" s="15"/>
      <c r="AJH51" s="15"/>
      <c r="AJI51" s="15"/>
      <c r="AJJ51" s="15"/>
      <c r="AJK51" s="15"/>
      <c r="AJL51" s="15"/>
      <c r="AJM51" s="15"/>
      <c r="AJN51" s="15"/>
      <c r="AJO51" s="15"/>
      <c r="AJP51" s="15"/>
      <c r="AJQ51" s="15"/>
      <c r="AJR51" s="15"/>
      <c r="AJS51" s="15"/>
      <c r="AJT51" s="15"/>
      <c r="AJU51" s="15"/>
      <c r="AJV51" s="15"/>
      <c r="AJW51" s="15"/>
      <c r="AJX51" s="15"/>
      <c r="AJY51" s="15"/>
      <c r="AJZ51" s="15"/>
      <c r="AKA51" s="15"/>
      <c r="AKB51" s="15"/>
      <c r="AKC51" s="15"/>
      <c r="AKD51" s="15"/>
      <c r="AKE51" s="15"/>
      <c r="AKF51" s="15"/>
      <c r="AKG51" s="15"/>
      <c r="AKH51" s="15"/>
      <c r="AKI51" s="15"/>
      <c r="AKJ51" s="15"/>
      <c r="AKK51" s="15"/>
      <c r="AKL51" s="15"/>
      <c r="AKM51" s="15"/>
      <c r="AKN51" s="15"/>
      <c r="AKO51" s="15"/>
      <c r="AKP51" s="15"/>
      <c r="AKQ51" s="15"/>
      <c r="AKR51" s="15"/>
      <c r="AKS51" s="15"/>
      <c r="AKT51" s="15"/>
      <c r="AKU51" s="15"/>
      <c r="AKV51" s="15"/>
      <c r="AKW51" s="15"/>
      <c r="AKX51" s="15"/>
      <c r="AKY51" s="15"/>
      <c r="AKZ51" s="15"/>
      <c r="ALA51" s="15"/>
      <c r="ALB51" s="15"/>
      <c r="ALC51" s="15"/>
      <c r="ALD51" s="15"/>
      <c r="ALE51" s="15"/>
      <c r="ALF51" s="15"/>
      <c r="ALG51" s="15"/>
      <c r="ALH51" s="15"/>
      <c r="ALI51" s="15"/>
      <c r="ALJ51" s="15"/>
      <c r="ALK51" s="15"/>
      <c r="ALL51" s="15"/>
      <c r="ALM51" s="15"/>
      <c r="ALN51" s="15"/>
      <c r="ALO51" s="15"/>
      <c r="ALP51" s="15"/>
      <c r="ALQ51" s="15"/>
      <c r="ALR51" s="15"/>
      <c r="ALS51" s="15"/>
      <c r="ALT51" s="15"/>
      <c r="ALU51" s="15"/>
      <c r="ALV51" s="15"/>
      <c r="ALW51" s="15"/>
      <c r="ALX51" s="15"/>
      <c r="ALY51" s="15"/>
      <c r="ALZ51" s="15"/>
      <c r="AMA51" s="15"/>
      <c r="AMB51" s="15"/>
      <c r="AMC51" s="15"/>
      <c r="AMD51" s="15"/>
      <c r="AME51" s="15"/>
      <c r="AMF51" s="15"/>
      <c r="AMG51" s="15"/>
      <c r="AMH51" s="15"/>
      <c r="AMI51" s="15"/>
      <c r="AMJ51" s="15"/>
      <c r="AMK51" s="15"/>
      <c r="AML51" s="15"/>
      <c r="AMM51" s="15"/>
      <c r="AMN51" s="15"/>
      <c r="AMO51" s="15"/>
      <c r="AMP51" s="15"/>
      <c r="AMQ51" s="15"/>
    </row>
    <row r="52" spans="1:1031" s="193" customFormat="1" ht="63.75" customHeight="1" thickBot="1" x14ac:dyDescent="0.3">
      <c r="A52" s="184">
        <v>36</v>
      </c>
      <c r="B52" s="255"/>
      <c r="C52" s="182" t="s">
        <v>79</v>
      </c>
      <c r="D52" s="182" t="s">
        <v>106</v>
      </c>
      <c r="E52" s="182" t="s">
        <v>340</v>
      </c>
      <c r="F52" s="183" t="s">
        <v>108</v>
      </c>
      <c r="G52" s="184" t="s">
        <v>240</v>
      </c>
      <c r="H52" s="185" t="s">
        <v>182</v>
      </c>
      <c r="I52" s="186">
        <v>42309</v>
      </c>
      <c r="J52" s="186">
        <v>43465</v>
      </c>
      <c r="K52" s="184" t="s">
        <v>164</v>
      </c>
      <c r="L52" s="184" t="s">
        <v>29</v>
      </c>
      <c r="M52" s="184" t="s">
        <v>110</v>
      </c>
      <c r="N52" s="184" t="s">
        <v>111</v>
      </c>
      <c r="O52" s="184" t="s">
        <v>78</v>
      </c>
      <c r="P52" s="184">
        <v>121</v>
      </c>
      <c r="Q52" s="187">
        <v>3594591.07</v>
      </c>
      <c r="R52" s="187">
        <v>649568.62</v>
      </c>
      <c r="S52" s="187">
        <v>0</v>
      </c>
      <c r="T52" s="188">
        <f t="shared" si="5"/>
        <v>4244159.6899999995</v>
      </c>
      <c r="U52" s="187">
        <v>0</v>
      </c>
      <c r="V52" s="187">
        <f>343576.17+316.52</f>
        <v>343892.69</v>
      </c>
      <c r="W52" s="188">
        <f t="shared" si="4"/>
        <v>4588052.38</v>
      </c>
      <c r="X52" s="189" t="s">
        <v>288</v>
      </c>
      <c r="Y52" s="190">
        <v>3</v>
      </c>
      <c r="Z52" s="187">
        <f>3244214.08+129653.4+220723.59</f>
        <v>3594591.07</v>
      </c>
      <c r="AA52" s="187">
        <f>586252.97+23429.3+39886.35</f>
        <v>649568.62</v>
      </c>
      <c r="AB52" s="102"/>
      <c r="AC52" s="177"/>
      <c r="AD52" s="102"/>
      <c r="AE52" s="102"/>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192"/>
      <c r="GI52" s="192"/>
      <c r="GJ52" s="192"/>
      <c r="GK52" s="192"/>
      <c r="GL52" s="192"/>
      <c r="GM52" s="192"/>
      <c r="GN52" s="192"/>
      <c r="GO52" s="192"/>
      <c r="GP52" s="192"/>
      <c r="GQ52" s="192"/>
      <c r="GR52" s="192"/>
      <c r="GS52" s="192"/>
      <c r="GT52" s="192"/>
      <c r="GU52" s="192"/>
      <c r="GV52" s="192"/>
      <c r="GW52" s="192"/>
      <c r="GX52" s="192"/>
      <c r="GY52" s="192"/>
      <c r="GZ52" s="192"/>
      <c r="HA52" s="192"/>
      <c r="HB52" s="192"/>
      <c r="HC52" s="192"/>
      <c r="HD52" s="192"/>
      <c r="HE52" s="192"/>
      <c r="HF52" s="192"/>
      <c r="HG52" s="192"/>
      <c r="HH52" s="192"/>
      <c r="HI52" s="192"/>
      <c r="HJ52" s="192"/>
      <c r="HK52" s="192"/>
      <c r="HL52" s="192"/>
      <c r="HM52" s="192"/>
      <c r="HN52" s="192"/>
      <c r="HO52" s="192"/>
      <c r="HP52" s="192"/>
      <c r="HQ52" s="192"/>
      <c r="HR52" s="192"/>
      <c r="HS52" s="192"/>
      <c r="HT52" s="192"/>
      <c r="HU52" s="192"/>
      <c r="HV52" s="192"/>
      <c r="HW52" s="192"/>
      <c r="HX52" s="192"/>
      <c r="HY52" s="192"/>
      <c r="HZ52" s="192"/>
      <c r="IA52" s="192"/>
      <c r="IB52" s="192"/>
      <c r="IC52" s="192"/>
      <c r="ID52" s="192"/>
      <c r="IE52" s="192"/>
      <c r="IF52" s="192"/>
      <c r="IG52" s="192"/>
      <c r="IH52" s="192"/>
      <c r="II52" s="192"/>
      <c r="IJ52" s="192"/>
      <c r="IK52" s="192"/>
      <c r="IL52" s="192"/>
      <c r="IM52" s="192"/>
      <c r="IN52" s="192"/>
      <c r="IO52" s="192"/>
      <c r="IP52" s="192"/>
      <c r="IQ52" s="192"/>
      <c r="IR52" s="192"/>
      <c r="IS52" s="192"/>
      <c r="IT52" s="192"/>
      <c r="IU52" s="192"/>
      <c r="IV52" s="192"/>
      <c r="IW52" s="192"/>
      <c r="IX52" s="192"/>
      <c r="IY52" s="192"/>
      <c r="IZ52" s="192"/>
      <c r="JA52" s="192"/>
      <c r="JB52" s="192"/>
      <c r="JC52" s="192"/>
      <c r="JD52" s="192"/>
      <c r="JE52" s="192"/>
      <c r="JF52" s="192"/>
      <c r="JG52" s="192"/>
      <c r="JH52" s="192"/>
      <c r="JI52" s="192"/>
      <c r="JJ52" s="192"/>
      <c r="JK52" s="192"/>
      <c r="JL52" s="192"/>
      <c r="JM52" s="192"/>
      <c r="JN52" s="192"/>
      <c r="JO52" s="192"/>
      <c r="JP52" s="192"/>
      <c r="JQ52" s="192"/>
      <c r="JR52" s="192"/>
      <c r="JS52" s="192"/>
      <c r="JT52" s="192"/>
      <c r="JU52" s="192"/>
      <c r="JV52" s="192"/>
      <c r="JW52" s="192"/>
      <c r="JX52" s="192"/>
      <c r="JY52" s="192"/>
      <c r="JZ52" s="192"/>
      <c r="KA52" s="192"/>
      <c r="KB52" s="192"/>
      <c r="KC52" s="192"/>
      <c r="KD52" s="192"/>
      <c r="KE52" s="192"/>
      <c r="KF52" s="192"/>
      <c r="KG52" s="192"/>
      <c r="KH52" s="192"/>
      <c r="KI52" s="192"/>
      <c r="KJ52" s="192"/>
      <c r="KK52" s="192"/>
      <c r="KL52" s="192"/>
      <c r="KM52" s="192"/>
      <c r="KN52" s="192"/>
      <c r="KO52" s="192"/>
      <c r="KP52" s="192"/>
      <c r="KQ52" s="192"/>
      <c r="KR52" s="192"/>
      <c r="KS52" s="192"/>
      <c r="KT52" s="192"/>
      <c r="KU52" s="192"/>
      <c r="KV52" s="192"/>
      <c r="KW52" s="192"/>
      <c r="KX52" s="192"/>
      <c r="KY52" s="192"/>
      <c r="KZ52" s="192"/>
      <c r="LA52" s="192"/>
      <c r="LB52" s="192"/>
      <c r="LC52" s="192"/>
      <c r="LD52" s="192"/>
      <c r="LE52" s="192"/>
      <c r="LF52" s="192"/>
      <c r="LG52" s="192"/>
      <c r="LH52" s="192"/>
      <c r="LI52" s="192"/>
      <c r="LJ52" s="192"/>
      <c r="LK52" s="192"/>
      <c r="LL52" s="192"/>
      <c r="LM52" s="192"/>
      <c r="LN52" s="192"/>
      <c r="LO52" s="192"/>
      <c r="LP52" s="192"/>
      <c r="LQ52" s="192"/>
      <c r="LR52" s="192"/>
      <c r="LS52" s="192"/>
      <c r="LT52" s="192"/>
      <c r="LU52" s="192"/>
      <c r="LV52" s="192"/>
      <c r="LW52" s="192"/>
      <c r="LX52" s="192"/>
      <c r="LY52" s="192"/>
      <c r="LZ52" s="192"/>
      <c r="MA52" s="192"/>
      <c r="MB52" s="192"/>
      <c r="MC52" s="192"/>
      <c r="MD52" s="192"/>
      <c r="ME52" s="192"/>
      <c r="MF52" s="192"/>
      <c r="MG52" s="192"/>
      <c r="MH52" s="192"/>
      <c r="MI52" s="192"/>
      <c r="MJ52" s="192"/>
      <c r="MK52" s="192"/>
      <c r="ML52" s="192"/>
      <c r="MM52" s="192"/>
      <c r="MN52" s="192"/>
      <c r="MO52" s="192"/>
      <c r="MP52" s="192"/>
      <c r="MQ52" s="192"/>
      <c r="MR52" s="192"/>
      <c r="MS52" s="192"/>
      <c r="MT52" s="192"/>
      <c r="MU52" s="192"/>
      <c r="MV52" s="192"/>
      <c r="MW52" s="192"/>
      <c r="MX52" s="192"/>
      <c r="MY52" s="192"/>
      <c r="MZ52" s="192"/>
      <c r="NA52" s="192"/>
      <c r="NB52" s="192"/>
      <c r="NC52" s="192"/>
      <c r="ND52" s="192"/>
      <c r="NE52" s="192"/>
      <c r="NF52" s="192"/>
      <c r="NG52" s="192"/>
      <c r="NH52" s="192"/>
      <c r="NI52" s="192"/>
      <c r="NJ52" s="192"/>
      <c r="NK52" s="192"/>
      <c r="NL52" s="192"/>
      <c r="NM52" s="192"/>
      <c r="NN52" s="192"/>
      <c r="NO52" s="192"/>
      <c r="NP52" s="192"/>
      <c r="NQ52" s="192"/>
      <c r="NR52" s="192"/>
      <c r="NS52" s="192"/>
      <c r="NT52" s="192"/>
      <c r="NU52" s="192"/>
      <c r="NV52" s="192"/>
      <c r="NW52" s="192"/>
      <c r="NX52" s="192"/>
      <c r="NY52" s="192"/>
      <c r="NZ52" s="192"/>
      <c r="OA52" s="192"/>
      <c r="OB52" s="192"/>
      <c r="OC52" s="192"/>
      <c r="OD52" s="192"/>
      <c r="OE52" s="192"/>
      <c r="OF52" s="192"/>
      <c r="OG52" s="192"/>
      <c r="OH52" s="192"/>
      <c r="OI52" s="192"/>
      <c r="OJ52" s="192"/>
      <c r="OK52" s="192"/>
      <c r="OL52" s="192"/>
      <c r="OM52" s="192"/>
      <c r="ON52" s="192"/>
      <c r="OO52" s="192"/>
      <c r="OP52" s="192"/>
      <c r="OQ52" s="192"/>
      <c r="OR52" s="192"/>
      <c r="OS52" s="192"/>
      <c r="OT52" s="192"/>
      <c r="OU52" s="192"/>
      <c r="OV52" s="192"/>
      <c r="OW52" s="192"/>
      <c r="OX52" s="192"/>
      <c r="OY52" s="192"/>
      <c r="OZ52" s="192"/>
      <c r="PA52" s="192"/>
      <c r="PB52" s="192"/>
      <c r="PC52" s="192"/>
      <c r="PD52" s="192"/>
      <c r="PE52" s="192"/>
      <c r="PF52" s="192"/>
      <c r="PG52" s="192"/>
      <c r="PH52" s="192"/>
      <c r="PI52" s="192"/>
      <c r="PJ52" s="192"/>
      <c r="PK52" s="192"/>
      <c r="PL52" s="192"/>
      <c r="PM52" s="192"/>
      <c r="PN52" s="192"/>
      <c r="PO52" s="192"/>
      <c r="PP52" s="192"/>
      <c r="PQ52" s="192"/>
      <c r="PR52" s="192"/>
      <c r="PS52" s="192"/>
      <c r="PT52" s="192"/>
      <c r="PU52" s="192"/>
      <c r="PV52" s="192"/>
      <c r="PW52" s="192"/>
      <c r="PX52" s="192"/>
      <c r="PY52" s="192"/>
      <c r="PZ52" s="192"/>
      <c r="QA52" s="192"/>
      <c r="QB52" s="192"/>
      <c r="QC52" s="192"/>
      <c r="QD52" s="192"/>
      <c r="QE52" s="192"/>
      <c r="QF52" s="192"/>
      <c r="QG52" s="192"/>
      <c r="QH52" s="192"/>
      <c r="QI52" s="192"/>
      <c r="QJ52" s="192"/>
      <c r="QK52" s="192"/>
      <c r="QL52" s="192"/>
      <c r="QM52" s="192"/>
      <c r="QN52" s="192"/>
      <c r="QO52" s="192"/>
      <c r="QP52" s="192"/>
      <c r="QQ52" s="192"/>
      <c r="QR52" s="192"/>
      <c r="QS52" s="192"/>
      <c r="QT52" s="192"/>
      <c r="QU52" s="192"/>
      <c r="QV52" s="192"/>
      <c r="QW52" s="192"/>
      <c r="QX52" s="192"/>
      <c r="QY52" s="192"/>
      <c r="QZ52" s="192"/>
      <c r="RA52" s="192"/>
      <c r="RB52" s="192"/>
      <c r="RC52" s="192"/>
      <c r="RD52" s="192"/>
      <c r="RE52" s="192"/>
      <c r="RF52" s="192"/>
      <c r="RG52" s="192"/>
      <c r="RH52" s="192"/>
      <c r="RI52" s="192"/>
      <c r="RJ52" s="192"/>
      <c r="RK52" s="192"/>
      <c r="RL52" s="192"/>
      <c r="RM52" s="192"/>
      <c r="RN52" s="192"/>
      <c r="RO52" s="192"/>
      <c r="RP52" s="192"/>
      <c r="RQ52" s="192"/>
      <c r="RR52" s="192"/>
      <c r="RS52" s="192"/>
      <c r="RT52" s="192"/>
      <c r="RU52" s="192"/>
      <c r="RV52" s="192"/>
      <c r="RW52" s="192"/>
      <c r="RX52" s="192"/>
      <c r="RY52" s="192"/>
      <c r="RZ52" s="192"/>
      <c r="SA52" s="192"/>
      <c r="SB52" s="192"/>
      <c r="SC52" s="192"/>
      <c r="SD52" s="192"/>
      <c r="SE52" s="192"/>
      <c r="SF52" s="192"/>
      <c r="SG52" s="192"/>
      <c r="SH52" s="192"/>
      <c r="SI52" s="192"/>
      <c r="SJ52" s="192"/>
      <c r="SK52" s="192"/>
      <c r="SL52" s="192"/>
      <c r="SM52" s="192"/>
      <c r="SN52" s="192"/>
      <c r="SO52" s="192"/>
      <c r="SP52" s="192"/>
      <c r="SQ52" s="192"/>
      <c r="SR52" s="192"/>
      <c r="SS52" s="192"/>
      <c r="ST52" s="192"/>
      <c r="SU52" s="192"/>
      <c r="SV52" s="192"/>
      <c r="SW52" s="192"/>
      <c r="SX52" s="192"/>
      <c r="SY52" s="192"/>
      <c r="SZ52" s="192"/>
      <c r="TA52" s="192"/>
      <c r="TB52" s="192"/>
      <c r="TC52" s="192"/>
      <c r="TD52" s="192"/>
      <c r="TE52" s="192"/>
      <c r="TF52" s="192"/>
      <c r="TG52" s="192"/>
      <c r="TH52" s="192"/>
      <c r="TI52" s="192"/>
      <c r="TJ52" s="192"/>
      <c r="TK52" s="192"/>
      <c r="TL52" s="192"/>
      <c r="TM52" s="192"/>
      <c r="TN52" s="192"/>
      <c r="TO52" s="192"/>
      <c r="TP52" s="192"/>
      <c r="TQ52" s="192"/>
      <c r="TR52" s="192"/>
      <c r="TS52" s="192"/>
      <c r="TT52" s="192"/>
      <c r="TU52" s="192"/>
      <c r="TV52" s="192"/>
      <c r="TW52" s="192"/>
      <c r="TX52" s="192"/>
      <c r="TY52" s="192"/>
      <c r="TZ52" s="192"/>
      <c r="UA52" s="192"/>
      <c r="UB52" s="192"/>
      <c r="UC52" s="192"/>
      <c r="UD52" s="192"/>
      <c r="UE52" s="192"/>
      <c r="UF52" s="192"/>
      <c r="UG52" s="192"/>
      <c r="UH52" s="192"/>
      <c r="UI52" s="192"/>
      <c r="UJ52" s="192"/>
      <c r="UK52" s="192"/>
      <c r="UL52" s="192"/>
      <c r="UM52" s="192"/>
      <c r="UN52" s="192"/>
      <c r="UO52" s="192"/>
      <c r="UP52" s="192"/>
      <c r="UQ52" s="192"/>
      <c r="UR52" s="192"/>
      <c r="US52" s="192"/>
      <c r="UT52" s="192"/>
      <c r="UU52" s="192"/>
      <c r="UV52" s="192"/>
      <c r="UW52" s="192"/>
      <c r="UX52" s="192"/>
      <c r="UY52" s="192"/>
      <c r="UZ52" s="192"/>
      <c r="VA52" s="192"/>
      <c r="VB52" s="192"/>
      <c r="VC52" s="192"/>
      <c r="VD52" s="192"/>
      <c r="VE52" s="192"/>
      <c r="VF52" s="192"/>
      <c r="VG52" s="192"/>
      <c r="VH52" s="192"/>
      <c r="VI52" s="192"/>
      <c r="VJ52" s="192"/>
      <c r="VK52" s="192"/>
      <c r="VL52" s="192"/>
      <c r="VM52" s="192"/>
      <c r="VN52" s="192"/>
      <c r="VO52" s="192"/>
      <c r="VP52" s="192"/>
      <c r="VQ52" s="192"/>
      <c r="VR52" s="192"/>
      <c r="VS52" s="192"/>
      <c r="VT52" s="192"/>
      <c r="VU52" s="192"/>
      <c r="VV52" s="192"/>
      <c r="VW52" s="192"/>
      <c r="VX52" s="192"/>
      <c r="VY52" s="192"/>
      <c r="VZ52" s="192"/>
      <c r="WA52" s="192"/>
      <c r="WB52" s="192"/>
      <c r="WC52" s="192"/>
      <c r="WD52" s="192"/>
      <c r="WE52" s="192"/>
      <c r="WF52" s="192"/>
      <c r="WG52" s="192"/>
      <c r="WH52" s="192"/>
      <c r="WI52" s="192"/>
      <c r="WJ52" s="192"/>
      <c r="WK52" s="192"/>
      <c r="WL52" s="192"/>
      <c r="WM52" s="192"/>
      <c r="WN52" s="192"/>
      <c r="WO52" s="192"/>
      <c r="WP52" s="192"/>
      <c r="WQ52" s="192"/>
      <c r="WR52" s="192"/>
      <c r="WS52" s="192"/>
      <c r="WT52" s="192"/>
      <c r="WU52" s="192"/>
      <c r="WV52" s="192"/>
      <c r="WW52" s="192"/>
      <c r="WX52" s="192"/>
      <c r="WY52" s="192"/>
      <c r="WZ52" s="192"/>
      <c r="XA52" s="192"/>
      <c r="XB52" s="192"/>
      <c r="XC52" s="192"/>
      <c r="XD52" s="192"/>
      <c r="XE52" s="192"/>
      <c r="XF52" s="192"/>
      <c r="XG52" s="192"/>
      <c r="XH52" s="192"/>
      <c r="XI52" s="192"/>
      <c r="XJ52" s="192"/>
      <c r="XK52" s="192"/>
      <c r="XL52" s="192"/>
      <c r="XM52" s="192"/>
      <c r="XN52" s="192"/>
      <c r="XO52" s="192"/>
      <c r="XP52" s="192"/>
      <c r="XQ52" s="192"/>
      <c r="XR52" s="192"/>
      <c r="XS52" s="192"/>
      <c r="XT52" s="192"/>
      <c r="XU52" s="192"/>
      <c r="XV52" s="192"/>
      <c r="XW52" s="192"/>
      <c r="XX52" s="192"/>
      <c r="XY52" s="192"/>
      <c r="XZ52" s="192"/>
      <c r="YA52" s="192"/>
      <c r="YB52" s="192"/>
      <c r="YC52" s="192"/>
      <c r="YD52" s="192"/>
      <c r="YE52" s="192"/>
      <c r="YF52" s="192"/>
      <c r="YG52" s="192"/>
      <c r="YH52" s="192"/>
      <c r="YI52" s="192"/>
      <c r="YJ52" s="192"/>
      <c r="YK52" s="192"/>
      <c r="YL52" s="192"/>
      <c r="YM52" s="192"/>
      <c r="YN52" s="192"/>
      <c r="YO52" s="192"/>
      <c r="YP52" s="192"/>
      <c r="YQ52" s="192"/>
      <c r="YR52" s="192"/>
      <c r="YS52" s="192"/>
      <c r="YT52" s="192"/>
      <c r="YU52" s="192"/>
      <c r="YV52" s="192"/>
      <c r="YW52" s="192"/>
      <c r="YX52" s="192"/>
      <c r="YY52" s="192"/>
      <c r="YZ52" s="192"/>
      <c r="ZA52" s="192"/>
      <c r="ZB52" s="192"/>
      <c r="ZC52" s="192"/>
      <c r="ZD52" s="192"/>
      <c r="ZE52" s="192"/>
      <c r="ZF52" s="192"/>
      <c r="ZG52" s="192"/>
      <c r="ZH52" s="192"/>
      <c r="ZI52" s="192"/>
      <c r="ZJ52" s="192"/>
      <c r="ZK52" s="192"/>
      <c r="ZL52" s="192"/>
      <c r="ZM52" s="192"/>
      <c r="ZN52" s="192"/>
      <c r="ZO52" s="192"/>
      <c r="ZP52" s="192"/>
      <c r="ZQ52" s="192"/>
      <c r="ZR52" s="192"/>
      <c r="ZS52" s="192"/>
      <c r="ZT52" s="192"/>
      <c r="ZU52" s="192"/>
      <c r="ZV52" s="192"/>
      <c r="ZW52" s="192"/>
      <c r="ZX52" s="192"/>
      <c r="ZY52" s="192"/>
      <c r="ZZ52" s="192"/>
      <c r="AAA52" s="192"/>
      <c r="AAB52" s="192"/>
      <c r="AAC52" s="192"/>
      <c r="AAD52" s="192"/>
      <c r="AAE52" s="192"/>
      <c r="AAF52" s="192"/>
      <c r="AAG52" s="192"/>
      <c r="AAH52" s="192"/>
      <c r="AAI52" s="192"/>
      <c r="AAJ52" s="192"/>
      <c r="AAK52" s="192"/>
      <c r="AAL52" s="192"/>
      <c r="AAM52" s="192"/>
      <c r="AAN52" s="192"/>
      <c r="AAO52" s="192"/>
      <c r="AAP52" s="192"/>
      <c r="AAQ52" s="192"/>
      <c r="AAR52" s="192"/>
      <c r="AAS52" s="192"/>
      <c r="AAT52" s="192"/>
      <c r="AAU52" s="192"/>
      <c r="AAV52" s="192"/>
      <c r="AAW52" s="192"/>
      <c r="AAX52" s="192"/>
      <c r="AAY52" s="192"/>
      <c r="AAZ52" s="192"/>
      <c r="ABA52" s="192"/>
      <c r="ABB52" s="192"/>
      <c r="ABC52" s="192"/>
      <c r="ABD52" s="192"/>
      <c r="ABE52" s="192"/>
      <c r="ABF52" s="192"/>
      <c r="ABG52" s="192"/>
      <c r="ABH52" s="192"/>
      <c r="ABI52" s="192"/>
      <c r="ABJ52" s="192"/>
      <c r="ABK52" s="192"/>
      <c r="ABL52" s="192"/>
      <c r="ABM52" s="192"/>
      <c r="ABN52" s="192"/>
      <c r="ABO52" s="192"/>
      <c r="ABP52" s="192"/>
      <c r="ABQ52" s="192"/>
      <c r="ABR52" s="192"/>
      <c r="ABS52" s="192"/>
      <c r="ABT52" s="192"/>
      <c r="ABU52" s="192"/>
      <c r="ABV52" s="192"/>
      <c r="ABW52" s="192"/>
      <c r="ABX52" s="192"/>
      <c r="ABY52" s="192"/>
      <c r="ABZ52" s="192"/>
      <c r="ACA52" s="192"/>
      <c r="ACB52" s="192"/>
      <c r="ACC52" s="192"/>
      <c r="ACD52" s="192"/>
      <c r="ACE52" s="192"/>
      <c r="ACF52" s="192"/>
      <c r="ACG52" s="192"/>
      <c r="ACH52" s="192"/>
      <c r="ACI52" s="192"/>
      <c r="ACJ52" s="192"/>
      <c r="ACK52" s="192"/>
      <c r="ACL52" s="192"/>
      <c r="ACM52" s="192"/>
      <c r="ACN52" s="192"/>
      <c r="ACO52" s="192"/>
      <c r="ACP52" s="192"/>
      <c r="ACQ52" s="192"/>
      <c r="ACR52" s="192"/>
      <c r="ACS52" s="192"/>
      <c r="ACT52" s="192"/>
      <c r="ACU52" s="192"/>
      <c r="ACV52" s="192"/>
      <c r="ACW52" s="192"/>
      <c r="ACX52" s="192"/>
      <c r="ACY52" s="192"/>
      <c r="ACZ52" s="192"/>
      <c r="ADA52" s="192"/>
      <c r="ADB52" s="192"/>
      <c r="ADC52" s="192"/>
      <c r="ADD52" s="192"/>
      <c r="ADE52" s="192"/>
      <c r="ADF52" s="192"/>
      <c r="ADG52" s="192"/>
      <c r="ADH52" s="192"/>
      <c r="ADI52" s="192"/>
      <c r="ADJ52" s="192"/>
      <c r="ADK52" s="192"/>
      <c r="ADL52" s="192"/>
      <c r="ADM52" s="192"/>
      <c r="ADN52" s="192"/>
      <c r="ADO52" s="192"/>
      <c r="ADP52" s="192"/>
      <c r="ADQ52" s="192"/>
      <c r="ADR52" s="192"/>
      <c r="ADS52" s="192"/>
      <c r="ADT52" s="192"/>
      <c r="ADU52" s="192"/>
      <c r="ADV52" s="192"/>
      <c r="ADW52" s="192"/>
      <c r="ADX52" s="192"/>
      <c r="ADY52" s="192"/>
      <c r="ADZ52" s="192"/>
      <c r="AEA52" s="192"/>
      <c r="AEB52" s="192"/>
      <c r="AEC52" s="192"/>
      <c r="AED52" s="192"/>
      <c r="AEE52" s="192"/>
      <c r="AEF52" s="192"/>
      <c r="AEG52" s="192"/>
      <c r="AEH52" s="192"/>
      <c r="AEI52" s="192"/>
      <c r="AEJ52" s="192"/>
      <c r="AEK52" s="192"/>
      <c r="AEL52" s="192"/>
      <c r="AEM52" s="192"/>
      <c r="AEN52" s="192"/>
      <c r="AEO52" s="192"/>
      <c r="AEP52" s="192"/>
      <c r="AEQ52" s="192"/>
      <c r="AER52" s="192"/>
      <c r="AES52" s="192"/>
      <c r="AET52" s="192"/>
      <c r="AEU52" s="192"/>
      <c r="AEV52" s="192"/>
      <c r="AEW52" s="192"/>
      <c r="AEX52" s="192"/>
      <c r="AEY52" s="192"/>
      <c r="AEZ52" s="192"/>
      <c r="AFA52" s="192"/>
      <c r="AFB52" s="192"/>
      <c r="AFC52" s="192"/>
      <c r="AFD52" s="192"/>
      <c r="AFE52" s="192"/>
      <c r="AFF52" s="192"/>
      <c r="AFG52" s="192"/>
      <c r="AFH52" s="192"/>
      <c r="AFI52" s="192"/>
      <c r="AFJ52" s="192"/>
      <c r="AFK52" s="192"/>
      <c r="AFL52" s="192"/>
      <c r="AFM52" s="192"/>
      <c r="AFN52" s="192"/>
      <c r="AFO52" s="192"/>
      <c r="AFP52" s="192"/>
      <c r="AFQ52" s="192"/>
      <c r="AFR52" s="192"/>
      <c r="AFS52" s="192"/>
      <c r="AFT52" s="192"/>
      <c r="AFU52" s="192"/>
      <c r="AFV52" s="192"/>
      <c r="AFW52" s="192"/>
      <c r="AFX52" s="192"/>
      <c r="AFY52" s="192"/>
      <c r="AFZ52" s="192"/>
      <c r="AGA52" s="192"/>
      <c r="AGB52" s="192"/>
      <c r="AGC52" s="192"/>
      <c r="AGD52" s="192"/>
      <c r="AGE52" s="192"/>
      <c r="AGF52" s="192"/>
      <c r="AGG52" s="192"/>
      <c r="AGH52" s="192"/>
      <c r="AGI52" s="192"/>
      <c r="AGJ52" s="192"/>
      <c r="AGK52" s="192"/>
      <c r="AGL52" s="192"/>
      <c r="AGM52" s="192"/>
      <c r="AGN52" s="192"/>
      <c r="AGO52" s="192"/>
      <c r="AGP52" s="192"/>
      <c r="AGQ52" s="192"/>
      <c r="AGR52" s="192"/>
      <c r="AGS52" s="192"/>
      <c r="AGT52" s="192"/>
      <c r="AGU52" s="192"/>
      <c r="AGV52" s="192"/>
      <c r="AGW52" s="192"/>
      <c r="AGX52" s="192"/>
      <c r="AGY52" s="192"/>
      <c r="AGZ52" s="192"/>
      <c r="AHA52" s="192"/>
      <c r="AHB52" s="192"/>
      <c r="AHC52" s="192"/>
      <c r="AHD52" s="192"/>
      <c r="AHE52" s="192"/>
      <c r="AHF52" s="192"/>
      <c r="AHG52" s="192"/>
      <c r="AHH52" s="192"/>
      <c r="AHI52" s="192"/>
      <c r="AHJ52" s="192"/>
      <c r="AHK52" s="192"/>
      <c r="AHL52" s="192"/>
      <c r="AHM52" s="192"/>
      <c r="AHN52" s="192"/>
      <c r="AHO52" s="192"/>
      <c r="AHP52" s="192"/>
      <c r="AHQ52" s="192"/>
      <c r="AHR52" s="192"/>
      <c r="AHS52" s="192"/>
      <c r="AHT52" s="192"/>
      <c r="AHU52" s="192"/>
      <c r="AHV52" s="192"/>
      <c r="AHW52" s="192"/>
      <c r="AHX52" s="192"/>
      <c r="AHY52" s="192"/>
      <c r="AHZ52" s="192"/>
      <c r="AIA52" s="192"/>
      <c r="AIB52" s="192"/>
      <c r="AIC52" s="192"/>
      <c r="AID52" s="192"/>
      <c r="AIE52" s="192"/>
      <c r="AIF52" s="192"/>
      <c r="AIG52" s="192"/>
      <c r="AIH52" s="192"/>
      <c r="AII52" s="192"/>
      <c r="AIJ52" s="192"/>
      <c r="AIK52" s="192"/>
      <c r="AIL52" s="192"/>
      <c r="AIM52" s="192"/>
      <c r="AIN52" s="192"/>
      <c r="AIO52" s="192"/>
      <c r="AIP52" s="192"/>
      <c r="AIQ52" s="192"/>
      <c r="AIR52" s="192"/>
      <c r="AIS52" s="192"/>
      <c r="AIT52" s="192"/>
      <c r="AIU52" s="192"/>
      <c r="AIV52" s="192"/>
      <c r="AIW52" s="192"/>
      <c r="AIX52" s="192"/>
      <c r="AIY52" s="192"/>
      <c r="AIZ52" s="192"/>
      <c r="AJA52" s="192"/>
      <c r="AJB52" s="192"/>
      <c r="AJC52" s="192"/>
      <c r="AJD52" s="192"/>
      <c r="AJE52" s="192"/>
      <c r="AJF52" s="192"/>
      <c r="AJG52" s="192"/>
      <c r="AJH52" s="192"/>
      <c r="AJI52" s="192"/>
      <c r="AJJ52" s="192"/>
      <c r="AJK52" s="192"/>
      <c r="AJL52" s="192"/>
      <c r="AJM52" s="192"/>
      <c r="AJN52" s="192"/>
      <c r="AJO52" s="192"/>
      <c r="AJP52" s="192"/>
      <c r="AJQ52" s="192"/>
      <c r="AJR52" s="192"/>
      <c r="AJS52" s="192"/>
      <c r="AJT52" s="192"/>
      <c r="AJU52" s="192"/>
      <c r="AJV52" s="192"/>
      <c r="AJW52" s="192"/>
      <c r="AJX52" s="192"/>
      <c r="AJY52" s="192"/>
      <c r="AJZ52" s="192"/>
      <c r="AKA52" s="192"/>
      <c r="AKB52" s="192"/>
      <c r="AKC52" s="192"/>
      <c r="AKD52" s="192"/>
      <c r="AKE52" s="192"/>
      <c r="AKF52" s="192"/>
      <c r="AKG52" s="192"/>
      <c r="AKH52" s="192"/>
      <c r="AKI52" s="192"/>
      <c r="AKJ52" s="192"/>
      <c r="AKK52" s="192"/>
      <c r="AKL52" s="192"/>
      <c r="AKM52" s="192"/>
      <c r="AKN52" s="192"/>
      <c r="AKO52" s="192"/>
      <c r="AKP52" s="192"/>
      <c r="AKQ52" s="192"/>
      <c r="AKR52" s="192"/>
      <c r="AKS52" s="192"/>
      <c r="AKT52" s="192"/>
      <c r="AKU52" s="192"/>
      <c r="AKV52" s="192"/>
      <c r="AKW52" s="192"/>
      <c r="AKX52" s="192"/>
      <c r="AKY52" s="192"/>
      <c r="AKZ52" s="192"/>
      <c r="ALA52" s="192"/>
      <c r="ALB52" s="192"/>
      <c r="ALC52" s="192"/>
      <c r="ALD52" s="192"/>
      <c r="ALE52" s="192"/>
      <c r="ALF52" s="192"/>
      <c r="ALG52" s="192"/>
      <c r="ALH52" s="192"/>
      <c r="ALI52" s="192"/>
      <c r="ALJ52" s="192"/>
      <c r="ALK52" s="192"/>
      <c r="ALL52" s="192"/>
      <c r="ALM52" s="192"/>
      <c r="ALN52" s="192"/>
      <c r="ALO52" s="192"/>
      <c r="ALP52" s="192"/>
      <c r="ALQ52" s="192"/>
      <c r="ALR52" s="192"/>
      <c r="ALS52" s="192"/>
      <c r="ALT52" s="192"/>
      <c r="ALU52" s="192"/>
      <c r="ALV52" s="192"/>
      <c r="ALW52" s="192"/>
      <c r="ALX52" s="192"/>
      <c r="ALY52" s="192"/>
      <c r="ALZ52" s="192"/>
      <c r="AMA52" s="192"/>
      <c r="AMB52" s="192"/>
      <c r="AMC52" s="192"/>
      <c r="AMD52" s="192"/>
      <c r="AME52" s="192"/>
      <c r="AMF52" s="192"/>
      <c r="AMG52" s="192"/>
      <c r="AMH52" s="192"/>
      <c r="AMI52" s="192"/>
      <c r="AMJ52" s="192"/>
      <c r="AMK52" s="192"/>
      <c r="AML52" s="192"/>
      <c r="AMM52" s="192"/>
      <c r="AMN52" s="192"/>
      <c r="AMO52" s="192"/>
      <c r="AMP52" s="192"/>
      <c r="AMQ52" s="192"/>
    </row>
    <row r="53" spans="1:1031" s="27" customFormat="1" ht="170.25" customHeight="1" thickBot="1" x14ac:dyDescent="0.3">
      <c r="A53" s="93">
        <v>37</v>
      </c>
      <c r="B53" s="255"/>
      <c r="C53" s="21" t="s">
        <v>79</v>
      </c>
      <c r="D53" s="21" t="s">
        <v>107</v>
      </c>
      <c r="E53" s="21" t="s">
        <v>326</v>
      </c>
      <c r="F53" s="23" t="s">
        <v>109</v>
      </c>
      <c r="G53" s="22" t="s">
        <v>241</v>
      </c>
      <c r="H53" s="38" t="s">
        <v>183</v>
      </c>
      <c r="I53" s="36">
        <v>42248</v>
      </c>
      <c r="J53" s="85">
        <v>44255</v>
      </c>
      <c r="K53" s="12" t="s">
        <v>164</v>
      </c>
      <c r="L53" s="22" t="s">
        <v>29</v>
      </c>
      <c r="M53" s="22" t="s">
        <v>30</v>
      </c>
      <c r="N53" s="22" t="s">
        <v>30</v>
      </c>
      <c r="O53" s="22" t="s">
        <v>31</v>
      </c>
      <c r="P53" s="22">
        <v>121</v>
      </c>
      <c r="Q53" s="24">
        <v>7768950.4900000002</v>
      </c>
      <c r="R53" s="24">
        <v>0</v>
      </c>
      <c r="S53" s="24">
        <v>1403905.63</v>
      </c>
      <c r="T53" s="112">
        <f t="shared" si="5"/>
        <v>9172856.120000001</v>
      </c>
      <c r="U53" s="24">
        <v>0</v>
      </c>
      <c r="V53" s="24">
        <v>1800</v>
      </c>
      <c r="W53" s="112">
        <f t="shared" si="4"/>
        <v>9174656.120000001</v>
      </c>
      <c r="X53" s="25" t="s">
        <v>32</v>
      </c>
      <c r="Y53" s="86">
        <v>2</v>
      </c>
      <c r="Z53" s="24">
        <v>10177.48</v>
      </c>
      <c r="AA53" s="24">
        <v>0</v>
      </c>
      <c r="AB53" s="102"/>
      <c r="AC53" s="102"/>
      <c r="AD53" s="102"/>
      <c r="AE53" s="102"/>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c r="AME53" s="26"/>
      <c r="AMF53" s="26"/>
      <c r="AMG53" s="26"/>
      <c r="AMH53" s="26"/>
      <c r="AMI53" s="26"/>
      <c r="AMJ53" s="26"/>
      <c r="AMK53" s="26"/>
      <c r="AML53" s="26"/>
      <c r="AMM53" s="26"/>
      <c r="AMN53" s="26"/>
      <c r="AMO53" s="26"/>
      <c r="AMP53" s="26"/>
      <c r="AMQ53" s="26"/>
    </row>
    <row r="54" spans="1:1031" s="27" customFormat="1" ht="149.25" customHeight="1" thickBot="1" x14ac:dyDescent="0.3">
      <c r="A54" s="22">
        <v>38</v>
      </c>
      <c r="B54" s="255"/>
      <c r="C54" s="21" t="s">
        <v>79</v>
      </c>
      <c r="D54" s="21" t="s">
        <v>120</v>
      </c>
      <c r="E54" s="21" t="s">
        <v>342</v>
      </c>
      <c r="F54" s="23" t="s">
        <v>121</v>
      </c>
      <c r="G54" s="22" t="s">
        <v>242</v>
      </c>
      <c r="H54" s="38" t="s">
        <v>184</v>
      </c>
      <c r="I54" s="36">
        <v>42370</v>
      </c>
      <c r="J54" s="36">
        <v>43465</v>
      </c>
      <c r="K54" s="12" t="s">
        <v>164</v>
      </c>
      <c r="L54" s="22" t="s">
        <v>29</v>
      </c>
      <c r="M54" s="22" t="s">
        <v>122</v>
      </c>
      <c r="N54" s="22" t="s">
        <v>122</v>
      </c>
      <c r="O54" s="22" t="s">
        <v>78</v>
      </c>
      <c r="P54" s="22">
        <v>121</v>
      </c>
      <c r="Q54" s="24">
        <v>2413794.94</v>
      </c>
      <c r="R54" s="24">
        <v>436190.22</v>
      </c>
      <c r="S54" s="24">
        <v>0</v>
      </c>
      <c r="T54" s="112">
        <f t="shared" si="5"/>
        <v>2849985.16</v>
      </c>
      <c r="U54" s="24">
        <v>0</v>
      </c>
      <c r="V54" s="24">
        <v>11718464.699999999</v>
      </c>
      <c r="W54" s="112">
        <f t="shared" si="4"/>
        <v>14568449.859999999</v>
      </c>
      <c r="X54" s="25" t="s">
        <v>32</v>
      </c>
      <c r="Y54" s="31">
        <v>2</v>
      </c>
      <c r="Z54" s="24">
        <v>2153433.7200000002</v>
      </c>
      <c r="AA54" s="24">
        <v>389141.11</v>
      </c>
      <c r="AB54" s="102"/>
      <c r="AC54" s="102"/>
      <c r="AD54" s="102"/>
      <c r="AE54" s="102"/>
      <c r="AF54" s="103"/>
      <c r="AG54" s="103"/>
      <c r="AH54" s="240"/>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c r="AME54" s="26"/>
      <c r="AMF54" s="26"/>
      <c r="AMG54" s="26"/>
      <c r="AMH54" s="26"/>
      <c r="AMI54" s="26"/>
      <c r="AMJ54" s="26"/>
      <c r="AMK54" s="26"/>
      <c r="AML54" s="26"/>
      <c r="AMM54" s="26"/>
      <c r="AMN54" s="26"/>
      <c r="AMO54" s="26"/>
      <c r="AMP54" s="26"/>
      <c r="AMQ54" s="26"/>
    </row>
    <row r="55" spans="1:1031" s="193" customFormat="1" ht="60.75" customHeight="1" thickBot="1" x14ac:dyDescent="0.3">
      <c r="A55" s="191">
        <v>39</v>
      </c>
      <c r="B55" s="255"/>
      <c r="C55" s="182" t="s">
        <v>79</v>
      </c>
      <c r="D55" s="182" t="s">
        <v>123</v>
      </c>
      <c r="E55" s="182" t="s">
        <v>343</v>
      </c>
      <c r="F55" s="183" t="s">
        <v>127</v>
      </c>
      <c r="G55" s="184" t="s">
        <v>243</v>
      </c>
      <c r="H55" s="185" t="s">
        <v>185</v>
      </c>
      <c r="I55" s="186">
        <v>42370</v>
      </c>
      <c r="J55" s="186">
        <v>43465</v>
      </c>
      <c r="K55" s="184" t="s">
        <v>164</v>
      </c>
      <c r="L55" s="184" t="s">
        <v>29</v>
      </c>
      <c r="M55" s="184" t="s">
        <v>124</v>
      </c>
      <c r="N55" s="184" t="s">
        <v>125</v>
      </c>
      <c r="O55" s="184" t="s">
        <v>78</v>
      </c>
      <c r="P55" s="184">
        <v>121</v>
      </c>
      <c r="Q55" s="187">
        <v>2961561.84</v>
      </c>
      <c r="R55" s="187">
        <v>535175.70000000019</v>
      </c>
      <c r="S55" s="187">
        <v>0</v>
      </c>
      <c r="T55" s="188">
        <f t="shared" si="5"/>
        <v>3496737.54</v>
      </c>
      <c r="U55" s="187">
        <v>0</v>
      </c>
      <c r="V55" s="187">
        <v>297060.17</v>
      </c>
      <c r="W55" s="188">
        <f t="shared" si="4"/>
        <v>3793797.71</v>
      </c>
      <c r="X55" s="189" t="s">
        <v>288</v>
      </c>
      <c r="Y55" s="190">
        <v>2</v>
      </c>
      <c r="Z55" s="187">
        <f>2848981.85+112579.99</f>
        <v>2961561.8400000003</v>
      </c>
      <c r="AA55" s="187">
        <f>514831.67+20344.02</f>
        <v>535175.68999999994</v>
      </c>
      <c r="AB55" s="102"/>
      <c r="AC55" s="102"/>
      <c r="AD55" s="102"/>
      <c r="AE55" s="102"/>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c r="FG55" s="192"/>
      <c r="FH55" s="192"/>
      <c r="FI55" s="192"/>
      <c r="FJ55" s="192"/>
      <c r="FK55" s="192"/>
      <c r="FL55" s="192"/>
      <c r="FM55" s="192"/>
      <c r="FN55" s="192"/>
      <c r="FO55" s="192"/>
      <c r="FP55" s="192"/>
      <c r="FQ55" s="192"/>
      <c r="FR55" s="192"/>
      <c r="FS55" s="192"/>
      <c r="FT55" s="192"/>
      <c r="FU55" s="192"/>
      <c r="FV55" s="192"/>
      <c r="FW55" s="192"/>
      <c r="FX55" s="192"/>
      <c r="FY55" s="192"/>
      <c r="FZ55" s="192"/>
      <c r="GA55" s="192"/>
      <c r="GB55" s="192"/>
      <c r="GC55" s="192"/>
      <c r="GD55" s="192"/>
      <c r="GE55" s="192"/>
      <c r="GF55" s="192"/>
      <c r="GG55" s="192"/>
      <c r="GH55" s="192"/>
      <c r="GI55" s="192"/>
      <c r="GJ55" s="192"/>
      <c r="GK55" s="192"/>
      <c r="GL55" s="192"/>
      <c r="GM55" s="192"/>
      <c r="GN55" s="192"/>
      <c r="GO55" s="192"/>
      <c r="GP55" s="192"/>
      <c r="GQ55" s="192"/>
      <c r="GR55" s="192"/>
      <c r="GS55" s="192"/>
      <c r="GT55" s="192"/>
      <c r="GU55" s="192"/>
      <c r="GV55" s="192"/>
      <c r="GW55" s="192"/>
      <c r="GX55" s="192"/>
      <c r="GY55" s="192"/>
      <c r="GZ55" s="192"/>
      <c r="HA55" s="192"/>
      <c r="HB55" s="192"/>
      <c r="HC55" s="192"/>
      <c r="HD55" s="192"/>
      <c r="HE55" s="192"/>
      <c r="HF55" s="192"/>
      <c r="HG55" s="192"/>
      <c r="HH55" s="192"/>
      <c r="HI55" s="192"/>
      <c r="HJ55" s="192"/>
      <c r="HK55" s="192"/>
      <c r="HL55" s="192"/>
      <c r="HM55" s="192"/>
      <c r="HN55" s="192"/>
      <c r="HO55" s="192"/>
      <c r="HP55" s="192"/>
      <c r="HQ55" s="192"/>
      <c r="HR55" s="192"/>
      <c r="HS55" s="192"/>
      <c r="HT55" s="192"/>
      <c r="HU55" s="192"/>
      <c r="HV55" s="192"/>
      <c r="HW55" s="192"/>
      <c r="HX55" s="192"/>
      <c r="HY55" s="192"/>
      <c r="HZ55" s="192"/>
      <c r="IA55" s="192"/>
      <c r="IB55" s="192"/>
      <c r="IC55" s="192"/>
      <c r="ID55" s="192"/>
      <c r="IE55" s="192"/>
      <c r="IF55" s="192"/>
      <c r="IG55" s="192"/>
      <c r="IH55" s="192"/>
      <c r="II55" s="192"/>
      <c r="IJ55" s="192"/>
      <c r="IK55" s="192"/>
      <c r="IL55" s="192"/>
      <c r="IM55" s="192"/>
      <c r="IN55" s="192"/>
      <c r="IO55" s="192"/>
      <c r="IP55" s="192"/>
      <c r="IQ55" s="192"/>
      <c r="IR55" s="192"/>
      <c r="IS55" s="192"/>
      <c r="IT55" s="192"/>
      <c r="IU55" s="192"/>
      <c r="IV55" s="192"/>
      <c r="IW55" s="192"/>
      <c r="IX55" s="192"/>
      <c r="IY55" s="192"/>
      <c r="IZ55" s="192"/>
      <c r="JA55" s="192"/>
      <c r="JB55" s="192"/>
      <c r="JC55" s="192"/>
      <c r="JD55" s="192"/>
      <c r="JE55" s="192"/>
      <c r="JF55" s="192"/>
      <c r="JG55" s="192"/>
      <c r="JH55" s="192"/>
      <c r="JI55" s="192"/>
      <c r="JJ55" s="192"/>
      <c r="JK55" s="192"/>
      <c r="JL55" s="192"/>
      <c r="JM55" s="192"/>
      <c r="JN55" s="192"/>
      <c r="JO55" s="192"/>
      <c r="JP55" s="192"/>
      <c r="JQ55" s="192"/>
      <c r="JR55" s="192"/>
      <c r="JS55" s="192"/>
      <c r="JT55" s="192"/>
      <c r="JU55" s="192"/>
      <c r="JV55" s="192"/>
      <c r="JW55" s="192"/>
      <c r="JX55" s="192"/>
      <c r="JY55" s="192"/>
      <c r="JZ55" s="192"/>
      <c r="KA55" s="192"/>
      <c r="KB55" s="192"/>
      <c r="KC55" s="192"/>
      <c r="KD55" s="192"/>
      <c r="KE55" s="192"/>
      <c r="KF55" s="192"/>
      <c r="KG55" s="192"/>
      <c r="KH55" s="192"/>
      <c r="KI55" s="192"/>
      <c r="KJ55" s="192"/>
      <c r="KK55" s="192"/>
      <c r="KL55" s="192"/>
      <c r="KM55" s="192"/>
      <c r="KN55" s="192"/>
      <c r="KO55" s="192"/>
      <c r="KP55" s="192"/>
      <c r="KQ55" s="192"/>
      <c r="KR55" s="192"/>
      <c r="KS55" s="192"/>
      <c r="KT55" s="192"/>
      <c r="KU55" s="192"/>
      <c r="KV55" s="192"/>
      <c r="KW55" s="192"/>
      <c r="KX55" s="192"/>
      <c r="KY55" s="192"/>
      <c r="KZ55" s="192"/>
      <c r="LA55" s="192"/>
      <c r="LB55" s="192"/>
      <c r="LC55" s="192"/>
      <c r="LD55" s="192"/>
      <c r="LE55" s="192"/>
      <c r="LF55" s="192"/>
      <c r="LG55" s="192"/>
      <c r="LH55" s="192"/>
      <c r="LI55" s="192"/>
      <c r="LJ55" s="192"/>
      <c r="LK55" s="192"/>
      <c r="LL55" s="192"/>
      <c r="LM55" s="192"/>
      <c r="LN55" s="192"/>
      <c r="LO55" s="192"/>
      <c r="LP55" s="192"/>
      <c r="LQ55" s="192"/>
      <c r="LR55" s="192"/>
      <c r="LS55" s="192"/>
      <c r="LT55" s="192"/>
      <c r="LU55" s="192"/>
      <c r="LV55" s="192"/>
      <c r="LW55" s="192"/>
      <c r="LX55" s="192"/>
      <c r="LY55" s="192"/>
      <c r="LZ55" s="192"/>
      <c r="MA55" s="192"/>
      <c r="MB55" s="192"/>
      <c r="MC55" s="192"/>
      <c r="MD55" s="192"/>
      <c r="ME55" s="192"/>
      <c r="MF55" s="192"/>
      <c r="MG55" s="192"/>
      <c r="MH55" s="192"/>
      <c r="MI55" s="192"/>
      <c r="MJ55" s="192"/>
      <c r="MK55" s="192"/>
      <c r="ML55" s="192"/>
      <c r="MM55" s="192"/>
      <c r="MN55" s="192"/>
      <c r="MO55" s="192"/>
      <c r="MP55" s="192"/>
      <c r="MQ55" s="192"/>
      <c r="MR55" s="192"/>
      <c r="MS55" s="192"/>
      <c r="MT55" s="192"/>
      <c r="MU55" s="192"/>
      <c r="MV55" s="192"/>
      <c r="MW55" s="192"/>
      <c r="MX55" s="192"/>
      <c r="MY55" s="192"/>
      <c r="MZ55" s="192"/>
      <c r="NA55" s="192"/>
      <c r="NB55" s="192"/>
      <c r="NC55" s="192"/>
      <c r="ND55" s="192"/>
      <c r="NE55" s="192"/>
      <c r="NF55" s="192"/>
      <c r="NG55" s="192"/>
      <c r="NH55" s="192"/>
      <c r="NI55" s="192"/>
      <c r="NJ55" s="192"/>
      <c r="NK55" s="192"/>
      <c r="NL55" s="192"/>
      <c r="NM55" s="192"/>
      <c r="NN55" s="192"/>
      <c r="NO55" s="192"/>
      <c r="NP55" s="192"/>
      <c r="NQ55" s="192"/>
      <c r="NR55" s="192"/>
      <c r="NS55" s="192"/>
      <c r="NT55" s="192"/>
      <c r="NU55" s="192"/>
      <c r="NV55" s="192"/>
      <c r="NW55" s="192"/>
      <c r="NX55" s="192"/>
      <c r="NY55" s="192"/>
      <c r="NZ55" s="192"/>
      <c r="OA55" s="192"/>
      <c r="OB55" s="192"/>
      <c r="OC55" s="192"/>
      <c r="OD55" s="192"/>
      <c r="OE55" s="192"/>
      <c r="OF55" s="192"/>
      <c r="OG55" s="192"/>
      <c r="OH55" s="192"/>
      <c r="OI55" s="192"/>
      <c r="OJ55" s="192"/>
      <c r="OK55" s="192"/>
      <c r="OL55" s="192"/>
      <c r="OM55" s="192"/>
      <c r="ON55" s="192"/>
      <c r="OO55" s="192"/>
      <c r="OP55" s="192"/>
      <c r="OQ55" s="192"/>
      <c r="OR55" s="192"/>
      <c r="OS55" s="192"/>
      <c r="OT55" s="192"/>
      <c r="OU55" s="192"/>
      <c r="OV55" s="192"/>
      <c r="OW55" s="192"/>
      <c r="OX55" s="192"/>
      <c r="OY55" s="192"/>
      <c r="OZ55" s="192"/>
      <c r="PA55" s="192"/>
      <c r="PB55" s="192"/>
      <c r="PC55" s="192"/>
      <c r="PD55" s="192"/>
      <c r="PE55" s="192"/>
      <c r="PF55" s="192"/>
      <c r="PG55" s="192"/>
      <c r="PH55" s="192"/>
      <c r="PI55" s="192"/>
      <c r="PJ55" s="192"/>
      <c r="PK55" s="192"/>
      <c r="PL55" s="192"/>
      <c r="PM55" s="192"/>
      <c r="PN55" s="192"/>
      <c r="PO55" s="192"/>
      <c r="PP55" s="192"/>
      <c r="PQ55" s="192"/>
      <c r="PR55" s="192"/>
      <c r="PS55" s="192"/>
      <c r="PT55" s="192"/>
      <c r="PU55" s="192"/>
      <c r="PV55" s="192"/>
      <c r="PW55" s="192"/>
      <c r="PX55" s="192"/>
      <c r="PY55" s="192"/>
      <c r="PZ55" s="192"/>
      <c r="QA55" s="192"/>
      <c r="QB55" s="192"/>
      <c r="QC55" s="192"/>
      <c r="QD55" s="192"/>
      <c r="QE55" s="192"/>
      <c r="QF55" s="192"/>
      <c r="QG55" s="192"/>
      <c r="QH55" s="192"/>
      <c r="QI55" s="192"/>
      <c r="QJ55" s="192"/>
      <c r="QK55" s="192"/>
      <c r="QL55" s="192"/>
      <c r="QM55" s="192"/>
      <c r="QN55" s="192"/>
      <c r="QO55" s="192"/>
      <c r="QP55" s="192"/>
      <c r="QQ55" s="192"/>
      <c r="QR55" s="192"/>
      <c r="QS55" s="192"/>
      <c r="QT55" s="192"/>
      <c r="QU55" s="192"/>
      <c r="QV55" s="192"/>
      <c r="QW55" s="192"/>
      <c r="QX55" s="192"/>
      <c r="QY55" s="192"/>
      <c r="QZ55" s="192"/>
      <c r="RA55" s="192"/>
      <c r="RB55" s="192"/>
      <c r="RC55" s="192"/>
      <c r="RD55" s="192"/>
      <c r="RE55" s="192"/>
      <c r="RF55" s="192"/>
      <c r="RG55" s="192"/>
      <c r="RH55" s="192"/>
      <c r="RI55" s="192"/>
      <c r="RJ55" s="192"/>
      <c r="RK55" s="192"/>
      <c r="RL55" s="192"/>
      <c r="RM55" s="192"/>
      <c r="RN55" s="192"/>
      <c r="RO55" s="192"/>
      <c r="RP55" s="192"/>
      <c r="RQ55" s="192"/>
      <c r="RR55" s="192"/>
      <c r="RS55" s="192"/>
      <c r="RT55" s="192"/>
      <c r="RU55" s="192"/>
      <c r="RV55" s="192"/>
      <c r="RW55" s="192"/>
      <c r="RX55" s="192"/>
      <c r="RY55" s="192"/>
      <c r="RZ55" s="192"/>
      <c r="SA55" s="192"/>
      <c r="SB55" s="192"/>
      <c r="SC55" s="192"/>
      <c r="SD55" s="192"/>
      <c r="SE55" s="192"/>
      <c r="SF55" s="192"/>
      <c r="SG55" s="192"/>
      <c r="SH55" s="192"/>
      <c r="SI55" s="192"/>
      <c r="SJ55" s="192"/>
      <c r="SK55" s="192"/>
      <c r="SL55" s="192"/>
      <c r="SM55" s="192"/>
      <c r="SN55" s="192"/>
      <c r="SO55" s="192"/>
      <c r="SP55" s="192"/>
      <c r="SQ55" s="192"/>
      <c r="SR55" s="192"/>
      <c r="SS55" s="192"/>
      <c r="ST55" s="192"/>
      <c r="SU55" s="192"/>
      <c r="SV55" s="192"/>
      <c r="SW55" s="192"/>
      <c r="SX55" s="192"/>
      <c r="SY55" s="192"/>
      <c r="SZ55" s="192"/>
      <c r="TA55" s="192"/>
      <c r="TB55" s="192"/>
      <c r="TC55" s="192"/>
      <c r="TD55" s="192"/>
      <c r="TE55" s="192"/>
      <c r="TF55" s="192"/>
      <c r="TG55" s="192"/>
      <c r="TH55" s="192"/>
      <c r="TI55" s="192"/>
      <c r="TJ55" s="192"/>
      <c r="TK55" s="192"/>
      <c r="TL55" s="192"/>
      <c r="TM55" s="192"/>
      <c r="TN55" s="192"/>
      <c r="TO55" s="192"/>
      <c r="TP55" s="192"/>
      <c r="TQ55" s="192"/>
      <c r="TR55" s="192"/>
      <c r="TS55" s="192"/>
      <c r="TT55" s="192"/>
      <c r="TU55" s="192"/>
      <c r="TV55" s="192"/>
      <c r="TW55" s="192"/>
      <c r="TX55" s="192"/>
      <c r="TY55" s="192"/>
      <c r="TZ55" s="192"/>
      <c r="UA55" s="192"/>
      <c r="UB55" s="192"/>
      <c r="UC55" s="192"/>
      <c r="UD55" s="192"/>
      <c r="UE55" s="192"/>
      <c r="UF55" s="192"/>
      <c r="UG55" s="192"/>
      <c r="UH55" s="192"/>
      <c r="UI55" s="192"/>
      <c r="UJ55" s="192"/>
      <c r="UK55" s="192"/>
      <c r="UL55" s="192"/>
      <c r="UM55" s="192"/>
      <c r="UN55" s="192"/>
      <c r="UO55" s="192"/>
      <c r="UP55" s="192"/>
      <c r="UQ55" s="192"/>
      <c r="UR55" s="192"/>
      <c r="US55" s="192"/>
      <c r="UT55" s="192"/>
      <c r="UU55" s="192"/>
      <c r="UV55" s="192"/>
      <c r="UW55" s="192"/>
      <c r="UX55" s="192"/>
      <c r="UY55" s="192"/>
      <c r="UZ55" s="192"/>
      <c r="VA55" s="192"/>
      <c r="VB55" s="192"/>
      <c r="VC55" s="192"/>
      <c r="VD55" s="192"/>
      <c r="VE55" s="192"/>
      <c r="VF55" s="192"/>
      <c r="VG55" s="192"/>
      <c r="VH55" s="192"/>
      <c r="VI55" s="192"/>
      <c r="VJ55" s="192"/>
      <c r="VK55" s="192"/>
      <c r="VL55" s="192"/>
      <c r="VM55" s="192"/>
      <c r="VN55" s="192"/>
      <c r="VO55" s="192"/>
      <c r="VP55" s="192"/>
      <c r="VQ55" s="192"/>
      <c r="VR55" s="192"/>
      <c r="VS55" s="192"/>
      <c r="VT55" s="192"/>
      <c r="VU55" s="192"/>
      <c r="VV55" s="192"/>
      <c r="VW55" s="192"/>
      <c r="VX55" s="192"/>
      <c r="VY55" s="192"/>
      <c r="VZ55" s="192"/>
      <c r="WA55" s="192"/>
      <c r="WB55" s="192"/>
      <c r="WC55" s="192"/>
      <c r="WD55" s="192"/>
      <c r="WE55" s="192"/>
      <c r="WF55" s="192"/>
      <c r="WG55" s="192"/>
      <c r="WH55" s="192"/>
      <c r="WI55" s="192"/>
      <c r="WJ55" s="192"/>
      <c r="WK55" s="192"/>
      <c r="WL55" s="192"/>
      <c r="WM55" s="192"/>
      <c r="WN55" s="192"/>
      <c r="WO55" s="192"/>
      <c r="WP55" s="192"/>
      <c r="WQ55" s="192"/>
      <c r="WR55" s="192"/>
      <c r="WS55" s="192"/>
      <c r="WT55" s="192"/>
      <c r="WU55" s="192"/>
      <c r="WV55" s="192"/>
      <c r="WW55" s="192"/>
      <c r="WX55" s="192"/>
      <c r="WY55" s="192"/>
      <c r="WZ55" s="192"/>
      <c r="XA55" s="192"/>
      <c r="XB55" s="192"/>
      <c r="XC55" s="192"/>
      <c r="XD55" s="192"/>
      <c r="XE55" s="192"/>
      <c r="XF55" s="192"/>
      <c r="XG55" s="192"/>
      <c r="XH55" s="192"/>
      <c r="XI55" s="192"/>
      <c r="XJ55" s="192"/>
      <c r="XK55" s="192"/>
      <c r="XL55" s="192"/>
      <c r="XM55" s="192"/>
      <c r="XN55" s="192"/>
      <c r="XO55" s="192"/>
      <c r="XP55" s="192"/>
      <c r="XQ55" s="192"/>
      <c r="XR55" s="192"/>
      <c r="XS55" s="192"/>
      <c r="XT55" s="192"/>
      <c r="XU55" s="192"/>
      <c r="XV55" s="192"/>
      <c r="XW55" s="192"/>
      <c r="XX55" s="192"/>
      <c r="XY55" s="192"/>
      <c r="XZ55" s="192"/>
      <c r="YA55" s="192"/>
      <c r="YB55" s="192"/>
      <c r="YC55" s="192"/>
      <c r="YD55" s="192"/>
      <c r="YE55" s="192"/>
      <c r="YF55" s="192"/>
      <c r="YG55" s="192"/>
      <c r="YH55" s="192"/>
      <c r="YI55" s="192"/>
      <c r="YJ55" s="192"/>
      <c r="YK55" s="192"/>
      <c r="YL55" s="192"/>
      <c r="YM55" s="192"/>
      <c r="YN55" s="192"/>
      <c r="YO55" s="192"/>
      <c r="YP55" s="192"/>
      <c r="YQ55" s="192"/>
      <c r="YR55" s="192"/>
      <c r="YS55" s="192"/>
      <c r="YT55" s="192"/>
      <c r="YU55" s="192"/>
      <c r="YV55" s="192"/>
      <c r="YW55" s="192"/>
      <c r="YX55" s="192"/>
      <c r="YY55" s="192"/>
      <c r="YZ55" s="192"/>
      <c r="ZA55" s="192"/>
      <c r="ZB55" s="192"/>
      <c r="ZC55" s="192"/>
      <c r="ZD55" s="192"/>
      <c r="ZE55" s="192"/>
      <c r="ZF55" s="192"/>
      <c r="ZG55" s="192"/>
      <c r="ZH55" s="192"/>
      <c r="ZI55" s="192"/>
      <c r="ZJ55" s="192"/>
      <c r="ZK55" s="192"/>
      <c r="ZL55" s="192"/>
      <c r="ZM55" s="192"/>
      <c r="ZN55" s="192"/>
      <c r="ZO55" s="192"/>
      <c r="ZP55" s="192"/>
      <c r="ZQ55" s="192"/>
      <c r="ZR55" s="192"/>
      <c r="ZS55" s="192"/>
      <c r="ZT55" s="192"/>
      <c r="ZU55" s="192"/>
      <c r="ZV55" s="192"/>
      <c r="ZW55" s="192"/>
      <c r="ZX55" s="192"/>
      <c r="ZY55" s="192"/>
      <c r="ZZ55" s="192"/>
      <c r="AAA55" s="192"/>
      <c r="AAB55" s="192"/>
      <c r="AAC55" s="192"/>
      <c r="AAD55" s="192"/>
      <c r="AAE55" s="192"/>
      <c r="AAF55" s="192"/>
      <c r="AAG55" s="192"/>
      <c r="AAH55" s="192"/>
      <c r="AAI55" s="192"/>
      <c r="AAJ55" s="192"/>
      <c r="AAK55" s="192"/>
      <c r="AAL55" s="192"/>
      <c r="AAM55" s="192"/>
      <c r="AAN55" s="192"/>
      <c r="AAO55" s="192"/>
      <c r="AAP55" s="192"/>
      <c r="AAQ55" s="192"/>
      <c r="AAR55" s="192"/>
      <c r="AAS55" s="192"/>
      <c r="AAT55" s="192"/>
      <c r="AAU55" s="192"/>
      <c r="AAV55" s="192"/>
      <c r="AAW55" s="192"/>
      <c r="AAX55" s="192"/>
      <c r="AAY55" s="192"/>
      <c r="AAZ55" s="192"/>
      <c r="ABA55" s="192"/>
      <c r="ABB55" s="192"/>
      <c r="ABC55" s="192"/>
      <c r="ABD55" s="192"/>
      <c r="ABE55" s="192"/>
      <c r="ABF55" s="192"/>
      <c r="ABG55" s="192"/>
      <c r="ABH55" s="192"/>
      <c r="ABI55" s="192"/>
      <c r="ABJ55" s="192"/>
      <c r="ABK55" s="192"/>
      <c r="ABL55" s="192"/>
      <c r="ABM55" s="192"/>
      <c r="ABN55" s="192"/>
      <c r="ABO55" s="192"/>
      <c r="ABP55" s="192"/>
      <c r="ABQ55" s="192"/>
      <c r="ABR55" s="192"/>
      <c r="ABS55" s="192"/>
      <c r="ABT55" s="192"/>
      <c r="ABU55" s="192"/>
      <c r="ABV55" s="192"/>
      <c r="ABW55" s="192"/>
      <c r="ABX55" s="192"/>
      <c r="ABY55" s="192"/>
      <c r="ABZ55" s="192"/>
      <c r="ACA55" s="192"/>
      <c r="ACB55" s="192"/>
      <c r="ACC55" s="192"/>
      <c r="ACD55" s="192"/>
      <c r="ACE55" s="192"/>
      <c r="ACF55" s="192"/>
      <c r="ACG55" s="192"/>
      <c r="ACH55" s="192"/>
      <c r="ACI55" s="192"/>
      <c r="ACJ55" s="192"/>
      <c r="ACK55" s="192"/>
      <c r="ACL55" s="192"/>
      <c r="ACM55" s="192"/>
      <c r="ACN55" s="192"/>
      <c r="ACO55" s="192"/>
      <c r="ACP55" s="192"/>
      <c r="ACQ55" s="192"/>
      <c r="ACR55" s="192"/>
      <c r="ACS55" s="192"/>
      <c r="ACT55" s="192"/>
      <c r="ACU55" s="192"/>
      <c r="ACV55" s="192"/>
      <c r="ACW55" s="192"/>
      <c r="ACX55" s="192"/>
      <c r="ACY55" s="192"/>
      <c r="ACZ55" s="192"/>
      <c r="ADA55" s="192"/>
      <c r="ADB55" s="192"/>
      <c r="ADC55" s="192"/>
      <c r="ADD55" s="192"/>
      <c r="ADE55" s="192"/>
      <c r="ADF55" s="192"/>
      <c r="ADG55" s="192"/>
      <c r="ADH55" s="192"/>
      <c r="ADI55" s="192"/>
      <c r="ADJ55" s="192"/>
      <c r="ADK55" s="192"/>
      <c r="ADL55" s="192"/>
      <c r="ADM55" s="192"/>
      <c r="ADN55" s="192"/>
      <c r="ADO55" s="192"/>
      <c r="ADP55" s="192"/>
      <c r="ADQ55" s="192"/>
      <c r="ADR55" s="192"/>
      <c r="ADS55" s="192"/>
      <c r="ADT55" s="192"/>
      <c r="ADU55" s="192"/>
      <c r="ADV55" s="192"/>
      <c r="ADW55" s="192"/>
      <c r="ADX55" s="192"/>
      <c r="ADY55" s="192"/>
      <c r="ADZ55" s="192"/>
      <c r="AEA55" s="192"/>
      <c r="AEB55" s="192"/>
      <c r="AEC55" s="192"/>
      <c r="AED55" s="192"/>
      <c r="AEE55" s="192"/>
      <c r="AEF55" s="192"/>
      <c r="AEG55" s="192"/>
      <c r="AEH55" s="192"/>
      <c r="AEI55" s="192"/>
      <c r="AEJ55" s="192"/>
      <c r="AEK55" s="192"/>
      <c r="AEL55" s="192"/>
      <c r="AEM55" s="192"/>
      <c r="AEN55" s="192"/>
      <c r="AEO55" s="192"/>
      <c r="AEP55" s="192"/>
      <c r="AEQ55" s="192"/>
      <c r="AER55" s="192"/>
      <c r="AES55" s="192"/>
      <c r="AET55" s="192"/>
      <c r="AEU55" s="192"/>
      <c r="AEV55" s="192"/>
      <c r="AEW55" s="192"/>
      <c r="AEX55" s="192"/>
      <c r="AEY55" s="192"/>
      <c r="AEZ55" s="192"/>
      <c r="AFA55" s="192"/>
      <c r="AFB55" s="192"/>
      <c r="AFC55" s="192"/>
      <c r="AFD55" s="192"/>
      <c r="AFE55" s="192"/>
      <c r="AFF55" s="192"/>
      <c r="AFG55" s="192"/>
      <c r="AFH55" s="192"/>
      <c r="AFI55" s="192"/>
      <c r="AFJ55" s="192"/>
      <c r="AFK55" s="192"/>
      <c r="AFL55" s="192"/>
      <c r="AFM55" s="192"/>
      <c r="AFN55" s="192"/>
      <c r="AFO55" s="192"/>
      <c r="AFP55" s="192"/>
      <c r="AFQ55" s="192"/>
      <c r="AFR55" s="192"/>
      <c r="AFS55" s="192"/>
      <c r="AFT55" s="192"/>
      <c r="AFU55" s="192"/>
      <c r="AFV55" s="192"/>
      <c r="AFW55" s="192"/>
      <c r="AFX55" s="192"/>
      <c r="AFY55" s="192"/>
      <c r="AFZ55" s="192"/>
      <c r="AGA55" s="192"/>
      <c r="AGB55" s="192"/>
      <c r="AGC55" s="192"/>
      <c r="AGD55" s="192"/>
      <c r="AGE55" s="192"/>
      <c r="AGF55" s="192"/>
      <c r="AGG55" s="192"/>
      <c r="AGH55" s="192"/>
      <c r="AGI55" s="192"/>
      <c r="AGJ55" s="192"/>
      <c r="AGK55" s="192"/>
      <c r="AGL55" s="192"/>
      <c r="AGM55" s="192"/>
      <c r="AGN55" s="192"/>
      <c r="AGO55" s="192"/>
      <c r="AGP55" s="192"/>
      <c r="AGQ55" s="192"/>
      <c r="AGR55" s="192"/>
      <c r="AGS55" s="192"/>
      <c r="AGT55" s="192"/>
      <c r="AGU55" s="192"/>
      <c r="AGV55" s="192"/>
      <c r="AGW55" s="192"/>
      <c r="AGX55" s="192"/>
      <c r="AGY55" s="192"/>
      <c r="AGZ55" s="192"/>
      <c r="AHA55" s="192"/>
      <c r="AHB55" s="192"/>
      <c r="AHC55" s="192"/>
      <c r="AHD55" s="192"/>
      <c r="AHE55" s="192"/>
      <c r="AHF55" s="192"/>
      <c r="AHG55" s="192"/>
      <c r="AHH55" s="192"/>
      <c r="AHI55" s="192"/>
      <c r="AHJ55" s="192"/>
      <c r="AHK55" s="192"/>
      <c r="AHL55" s="192"/>
      <c r="AHM55" s="192"/>
      <c r="AHN55" s="192"/>
      <c r="AHO55" s="192"/>
      <c r="AHP55" s="192"/>
      <c r="AHQ55" s="192"/>
      <c r="AHR55" s="192"/>
      <c r="AHS55" s="192"/>
      <c r="AHT55" s="192"/>
      <c r="AHU55" s="192"/>
      <c r="AHV55" s="192"/>
      <c r="AHW55" s="192"/>
      <c r="AHX55" s="192"/>
      <c r="AHY55" s="192"/>
      <c r="AHZ55" s="192"/>
      <c r="AIA55" s="192"/>
      <c r="AIB55" s="192"/>
      <c r="AIC55" s="192"/>
      <c r="AID55" s="192"/>
      <c r="AIE55" s="192"/>
      <c r="AIF55" s="192"/>
      <c r="AIG55" s="192"/>
      <c r="AIH55" s="192"/>
      <c r="AII55" s="192"/>
      <c r="AIJ55" s="192"/>
      <c r="AIK55" s="192"/>
      <c r="AIL55" s="192"/>
      <c r="AIM55" s="192"/>
      <c r="AIN55" s="192"/>
      <c r="AIO55" s="192"/>
      <c r="AIP55" s="192"/>
      <c r="AIQ55" s="192"/>
      <c r="AIR55" s="192"/>
      <c r="AIS55" s="192"/>
      <c r="AIT55" s="192"/>
      <c r="AIU55" s="192"/>
      <c r="AIV55" s="192"/>
      <c r="AIW55" s="192"/>
      <c r="AIX55" s="192"/>
      <c r="AIY55" s="192"/>
      <c r="AIZ55" s="192"/>
      <c r="AJA55" s="192"/>
      <c r="AJB55" s="192"/>
      <c r="AJC55" s="192"/>
      <c r="AJD55" s="192"/>
      <c r="AJE55" s="192"/>
      <c r="AJF55" s="192"/>
      <c r="AJG55" s="192"/>
      <c r="AJH55" s="192"/>
      <c r="AJI55" s="192"/>
      <c r="AJJ55" s="192"/>
      <c r="AJK55" s="192"/>
      <c r="AJL55" s="192"/>
      <c r="AJM55" s="192"/>
      <c r="AJN55" s="192"/>
      <c r="AJO55" s="192"/>
      <c r="AJP55" s="192"/>
      <c r="AJQ55" s="192"/>
      <c r="AJR55" s="192"/>
      <c r="AJS55" s="192"/>
      <c r="AJT55" s="192"/>
      <c r="AJU55" s="192"/>
      <c r="AJV55" s="192"/>
      <c r="AJW55" s="192"/>
      <c r="AJX55" s="192"/>
      <c r="AJY55" s="192"/>
      <c r="AJZ55" s="192"/>
      <c r="AKA55" s="192"/>
      <c r="AKB55" s="192"/>
      <c r="AKC55" s="192"/>
      <c r="AKD55" s="192"/>
      <c r="AKE55" s="192"/>
      <c r="AKF55" s="192"/>
      <c r="AKG55" s="192"/>
      <c r="AKH55" s="192"/>
      <c r="AKI55" s="192"/>
      <c r="AKJ55" s="192"/>
      <c r="AKK55" s="192"/>
      <c r="AKL55" s="192"/>
      <c r="AKM55" s="192"/>
      <c r="AKN55" s="192"/>
      <c r="AKO55" s="192"/>
      <c r="AKP55" s="192"/>
      <c r="AKQ55" s="192"/>
      <c r="AKR55" s="192"/>
      <c r="AKS55" s="192"/>
      <c r="AKT55" s="192"/>
      <c r="AKU55" s="192"/>
      <c r="AKV55" s="192"/>
      <c r="AKW55" s="192"/>
      <c r="AKX55" s="192"/>
      <c r="AKY55" s="192"/>
      <c r="AKZ55" s="192"/>
      <c r="ALA55" s="192"/>
      <c r="ALB55" s="192"/>
      <c r="ALC55" s="192"/>
      <c r="ALD55" s="192"/>
      <c r="ALE55" s="192"/>
      <c r="ALF55" s="192"/>
      <c r="ALG55" s="192"/>
      <c r="ALH55" s="192"/>
      <c r="ALI55" s="192"/>
      <c r="ALJ55" s="192"/>
      <c r="ALK55" s="192"/>
      <c r="ALL55" s="192"/>
      <c r="ALM55" s="192"/>
      <c r="ALN55" s="192"/>
      <c r="ALO55" s="192"/>
      <c r="ALP55" s="192"/>
      <c r="ALQ55" s="192"/>
      <c r="ALR55" s="192"/>
      <c r="ALS55" s="192"/>
      <c r="ALT55" s="192"/>
      <c r="ALU55" s="192"/>
      <c r="ALV55" s="192"/>
      <c r="ALW55" s="192"/>
      <c r="ALX55" s="192"/>
      <c r="ALY55" s="192"/>
      <c r="ALZ55" s="192"/>
      <c r="AMA55" s="192"/>
      <c r="AMB55" s="192"/>
      <c r="AMC55" s="192"/>
      <c r="AMD55" s="192"/>
      <c r="AME55" s="192"/>
      <c r="AMF55" s="192"/>
      <c r="AMG55" s="192"/>
      <c r="AMH55" s="192"/>
      <c r="AMI55" s="192"/>
      <c r="AMJ55" s="192"/>
      <c r="AMK55" s="192"/>
      <c r="AML55" s="192"/>
      <c r="AMM55" s="192"/>
      <c r="AMN55" s="192"/>
      <c r="AMO55" s="192"/>
      <c r="AMP55" s="192"/>
      <c r="AMQ55" s="192"/>
    </row>
    <row r="56" spans="1:1031" s="27" customFormat="1" ht="59.25" customHeight="1" thickBot="1" x14ac:dyDescent="0.3">
      <c r="A56" s="22">
        <v>40</v>
      </c>
      <c r="B56" s="255"/>
      <c r="C56" s="21" t="s">
        <v>79</v>
      </c>
      <c r="D56" s="21" t="s">
        <v>129</v>
      </c>
      <c r="E56" s="21" t="s">
        <v>344</v>
      </c>
      <c r="F56" s="23" t="s">
        <v>130</v>
      </c>
      <c r="G56" s="22" t="s">
        <v>244</v>
      </c>
      <c r="H56" s="38" t="s">
        <v>186</v>
      </c>
      <c r="I56" s="36">
        <v>42370</v>
      </c>
      <c r="J56" s="36">
        <v>43465</v>
      </c>
      <c r="K56" s="12" t="s">
        <v>164</v>
      </c>
      <c r="L56" s="22" t="str">
        <f>L55</f>
        <v>RMD/ RMPD</v>
      </c>
      <c r="M56" s="22" t="s">
        <v>131</v>
      </c>
      <c r="N56" s="22" t="s">
        <v>131</v>
      </c>
      <c r="O56" s="22" t="str">
        <f>O55</f>
        <v>ONG de utilitate publică</v>
      </c>
      <c r="P56" s="22">
        <v>121</v>
      </c>
      <c r="Q56" s="24">
        <v>2409841.66</v>
      </c>
      <c r="R56" s="24">
        <v>435475.84</v>
      </c>
      <c r="S56" s="24">
        <v>0</v>
      </c>
      <c r="T56" s="112">
        <f t="shared" si="5"/>
        <v>2845317.5</v>
      </c>
      <c r="U56" s="24">
        <v>0</v>
      </c>
      <c r="V56" s="24">
        <v>957504.7799999998</v>
      </c>
      <c r="W56" s="112">
        <f t="shared" si="4"/>
        <v>3802822.28</v>
      </c>
      <c r="X56" s="25" t="s">
        <v>529</v>
      </c>
      <c r="Y56" s="31">
        <v>1</v>
      </c>
      <c r="Z56" s="24">
        <f>1735434.31+86418.19+139424.96</f>
        <v>1961277.46</v>
      </c>
      <c r="AA56" s="24">
        <f>313605.55+15616.39+25195.1</f>
        <v>354417.04</v>
      </c>
      <c r="AB56" s="102"/>
      <c r="AC56" s="102"/>
      <c r="AD56" s="102"/>
      <c r="AE56" s="102"/>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c r="AME56" s="26"/>
      <c r="AMF56" s="26"/>
      <c r="AMG56" s="26"/>
      <c r="AMH56" s="26"/>
      <c r="AMI56" s="26"/>
      <c r="AMJ56" s="26"/>
      <c r="AMK56" s="26"/>
      <c r="AML56" s="26"/>
      <c r="AMM56" s="26"/>
      <c r="AMN56" s="26"/>
      <c r="AMO56" s="26"/>
      <c r="AMP56" s="26"/>
      <c r="AMQ56" s="26"/>
    </row>
    <row r="57" spans="1:1031" s="27" customFormat="1" ht="75" customHeight="1" thickBot="1" x14ac:dyDescent="0.3">
      <c r="A57" s="93">
        <v>41</v>
      </c>
      <c r="B57" s="255"/>
      <c r="C57" s="21" t="s">
        <v>79</v>
      </c>
      <c r="D57" s="72" t="s">
        <v>141</v>
      </c>
      <c r="E57" s="21" t="s">
        <v>345</v>
      </c>
      <c r="F57" s="23" t="s">
        <v>142</v>
      </c>
      <c r="G57" s="22" t="s">
        <v>251</v>
      </c>
      <c r="H57" s="38" t="s">
        <v>205</v>
      </c>
      <c r="I57" s="36">
        <v>42552</v>
      </c>
      <c r="J57" s="36">
        <v>44012</v>
      </c>
      <c r="K57" s="12" t="s">
        <v>164</v>
      </c>
      <c r="L57" s="22" t="s">
        <v>29</v>
      </c>
      <c r="M57" s="22" t="s">
        <v>30</v>
      </c>
      <c r="N57" s="22" t="s">
        <v>30</v>
      </c>
      <c r="O57" s="22" t="s">
        <v>31</v>
      </c>
      <c r="P57" s="22">
        <v>121</v>
      </c>
      <c r="Q57" s="24">
        <v>34890372.920000002</v>
      </c>
      <c r="R57" s="24">
        <v>0</v>
      </c>
      <c r="S57" s="24">
        <v>6304943.1200000001</v>
      </c>
      <c r="T57" s="112">
        <f t="shared" si="5"/>
        <v>41195316.039999999</v>
      </c>
      <c r="U57" s="24">
        <v>0</v>
      </c>
      <c r="V57" s="24">
        <v>0</v>
      </c>
      <c r="W57" s="112">
        <f t="shared" si="4"/>
        <v>41195316.039999999</v>
      </c>
      <c r="X57" s="25" t="str">
        <f t="shared" ref="X57:X86" si="6">X56</f>
        <v>in implementare</v>
      </c>
      <c r="Y57" s="86">
        <v>2</v>
      </c>
      <c r="Z57" s="84">
        <f>10544269.85+3224561.02</f>
        <v>13768830.869999999</v>
      </c>
      <c r="AA57" s="24">
        <v>0</v>
      </c>
      <c r="AB57" s="102"/>
      <c r="AC57" s="102"/>
      <c r="AD57" s="102"/>
      <c r="AE57" s="102"/>
      <c r="AF57" s="103"/>
      <c r="AG57" s="238"/>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c r="AAA57" s="26"/>
      <c r="AAB57" s="26"/>
      <c r="AAC57" s="26"/>
      <c r="AAD57" s="26"/>
      <c r="AAE57" s="26"/>
      <c r="AAF57" s="26"/>
      <c r="AAG57" s="26"/>
      <c r="AAH57" s="26"/>
      <c r="AAI57" s="26"/>
      <c r="AAJ57" s="26"/>
      <c r="AAK57" s="26"/>
      <c r="AAL57" s="26"/>
      <c r="AAM57" s="26"/>
      <c r="AAN57" s="26"/>
      <c r="AAO57" s="26"/>
      <c r="AAP57" s="26"/>
      <c r="AAQ57" s="26"/>
      <c r="AAR57" s="26"/>
      <c r="AAS57" s="26"/>
      <c r="AAT57" s="26"/>
      <c r="AAU57" s="26"/>
      <c r="AAV57" s="26"/>
      <c r="AAW57" s="26"/>
      <c r="AAX57" s="26"/>
      <c r="AAY57" s="26"/>
      <c r="AAZ57" s="26"/>
      <c r="ABA57" s="26"/>
      <c r="ABB57" s="26"/>
      <c r="ABC57" s="26"/>
      <c r="ABD57" s="26"/>
      <c r="ABE57" s="26"/>
      <c r="ABF57" s="26"/>
      <c r="ABG57" s="26"/>
      <c r="ABH57" s="26"/>
      <c r="ABI57" s="26"/>
      <c r="ABJ57" s="26"/>
      <c r="ABK57" s="26"/>
      <c r="ABL57" s="26"/>
      <c r="ABM57" s="26"/>
      <c r="ABN57" s="26"/>
      <c r="ABO57" s="26"/>
      <c r="ABP57" s="26"/>
      <c r="ABQ57" s="26"/>
      <c r="ABR57" s="26"/>
      <c r="ABS57" s="26"/>
      <c r="ABT57" s="26"/>
      <c r="ABU57" s="26"/>
      <c r="ABV57" s="26"/>
      <c r="ABW57" s="26"/>
      <c r="ABX57" s="26"/>
      <c r="ABY57" s="26"/>
      <c r="ABZ57" s="26"/>
      <c r="ACA57" s="26"/>
      <c r="ACB57" s="26"/>
      <c r="ACC57" s="26"/>
      <c r="ACD57" s="26"/>
      <c r="ACE57" s="26"/>
      <c r="ACF57" s="26"/>
      <c r="ACG57" s="26"/>
      <c r="ACH57" s="26"/>
      <c r="ACI57" s="26"/>
      <c r="ACJ57" s="26"/>
      <c r="ACK57" s="26"/>
      <c r="ACL57" s="26"/>
      <c r="ACM57" s="26"/>
      <c r="ACN57" s="26"/>
      <c r="ACO57" s="26"/>
      <c r="ACP57" s="26"/>
      <c r="ACQ57" s="26"/>
      <c r="ACR57" s="26"/>
      <c r="ACS57" s="26"/>
      <c r="ACT57" s="26"/>
      <c r="ACU57" s="26"/>
      <c r="ACV57" s="26"/>
      <c r="ACW57" s="26"/>
      <c r="ACX57" s="26"/>
      <c r="ACY57" s="26"/>
      <c r="ACZ57" s="26"/>
      <c r="ADA57" s="26"/>
      <c r="ADB57" s="26"/>
      <c r="ADC57" s="26"/>
      <c r="ADD57" s="26"/>
      <c r="ADE57" s="26"/>
      <c r="ADF57" s="26"/>
      <c r="ADG57" s="26"/>
      <c r="ADH57" s="26"/>
      <c r="ADI57" s="26"/>
      <c r="ADJ57" s="26"/>
      <c r="ADK57" s="26"/>
      <c r="ADL57" s="26"/>
      <c r="ADM57" s="26"/>
      <c r="ADN57" s="26"/>
      <c r="ADO57" s="26"/>
      <c r="ADP57" s="26"/>
      <c r="ADQ57" s="26"/>
      <c r="ADR57" s="26"/>
      <c r="ADS57" s="26"/>
      <c r="ADT57" s="26"/>
      <c r="ADU57" s="26"/>
      <c r="ADV57" s="26"/>
      <c r="ADW57" s="26"/>
      <c r="ADX57" s="26"/>
      <c r="ADY57" s="26"/>
      <c r="ADZ57" s="26"/>
      <c r="AEA57" s="26"/>
      <c r="AEB57" s="26"/>
      <c r="AEC57" s="26"/>
      <c r="AED57" s="26"/>
      <c r="AEE57" s="26"/>
      <c r="AEF57" s="26"/>
      <c r="AEG57" s="26"/>
      <c r="AEH57" s="26"/>
      <c r="AEI57" s="26"/>
      <c r="AEJ57" s="26"/>
      <c r="AEK57" s="26"/>
      <c r="AEL57" s="26"/>
      <c r="AEM57" s="26"/>
      <c r="AEN57" s="26"/>
      <c r="AEO57" s="26"/>
      <c r="AEP57" s="26"/>
      <c r="AEQ57" s="26"/>
      <c r="AER57" s="26"/>
      <c r="AES57" s="26"/>
      <c r="AET57" s="26"/>
      <c r="AEU57" s="26"/>
      <c r="AEV57" s="26"/>
      <c r="AEW57" s="26"/>
      <c r="AEX57" s="26"/>
      <c r="AEY57" s="26"/>
      <c r="AEZ57" s="26"/>
      <c r="AFA57" s="26"/>
      <c r="AFB57" s="26"/>
      <c r="AFC57" s="26"/>
      <c r="AFD57" s="26"/>
      <c r="AFE57" s="26"/>
      <c r="AFF57" s="26"/>
      <c r="AFG57" s="26"/>
      <c r="AFH57" s="26"/>
      <c r="AFI57" s="26"/>
      <c r="AFJ57" s="26"/>
      <c r="AFK57" s="26"/>
      <c r="AFL57" s="26"/>
      <c r="AFM57" s="26"/>
      <c r="AFN57" s="26"/>
      <c r="AFO57" s="26"/>
      <c r="AFP57" s="26"/>
      <c r="AFQ57" s="26"/>
      <c r="AFR57" s="26"/>
      <c r="AFS57" s="26"/>
      <c r="AFT57" s="26"/>
      <c r="AFU57" s="26"/>
      <c r="AFV57" s="26"/>
      <c r="AFW57" s="26"/>
      <c r="AFX57" s="26"/>
      <c r="AFY57" s="26"/>
      <c r="AFZ57" s="26"/>
      <c r="AGA57" s="26"/>
      <c r="AGB57" s="26"/>
      <c r="AGC57" s="26"/>
      <c r="AGD57" s="26"/>
      <c r="AGE57" s="26"/>
      <c r="AGF57" s="26"/>
      <c r="AGG57" s="26"/>
      <c r="AGH57" s="26"/>
      <c r="AGI57" s="26"/>
      <c r="AGJ57" s="26"/>
      <c r="AGK57" s="26"/>
      <c r="AGL57" s="26"/>
      <c r="AGM57" s="26"/>
      <c r="AGN57" s="26"/>
      <c r="AGO57" s="26"/>
      <c r="AGP57" s="26"/>
      <c r="AGQ57" s="26"/>
      <c r="AGR57" s="26"/>
      <c r="AGS57" s="26"/>
      <c r="AGT57" s="26"/>
      <c r="AGU57" s="26"/>
      <c r="AGV57" s="26"/>
      <c r="AGW57" s="26"/>
      <c r="AGX57" s="26"/>
      <c r="AGY57" s="26"/>
      <c r="AGZ57" s="26"/>
      <c r="AHA57" s="26"/>
      <c r="AHB57" s="26"/>
      <c r="AHC57" s="26"/>
      <c r="AHD57" s="26"/>
      <c r="AHE57" s="26"/>
      <c r="AHF57" s="26"/>
      <c r="AHG57" s="26"/>
      <c r="AHH57" s="26"/>
      <c r="AHI57" s="26"/>
      <c r="AHJ57" s="26"/>
      <c r="AHK57" s="26"/>
      <c r="AHL57" s="26"/>
      <c r="AHM57" s="26"/>
      <c r="AHN57" s="26"/>
      <c r="AHO57" s="26"/>
      <c r="AHP57" s="26"/>
      <c r="AHQ57" s="26"/>
      <c r="AHR57" s="26"/>
      <c r="AHS57" s="26"/>
      <c r="AHT57" s="26"/>
      <c r="AHU57" s="26"/>
      <c r="AHV57" s="26"/>
      <c r="AHW57" s="26"/>
      <c r="AHX57" s="26"/>
      <c r="AHY57" s="26"/>
      <c r="AHZ57" s="26"/>
      <c r="AIA57" s="26"/>
      <c r="AIB57" s="26"/>
      <c r="AIC57" s="26"/>
      <c r="AID57" s="26"/>
      <c r="AIE57" s="26"/>
      <c r="AIF57" s="26"/>
      <c r="AIG57" s="26"/>
      <c r="AIH57" s="26"/>
      <c r="AII57" s="26"/>
      <c r="AIJ57" s="26"/>
      <c r="AIK57" s="26"/>
      <c r="AIL57" s="26"/>
      <c r="AIM57" s="26"/>
      <c r="AIN57" s="26"/>
      <c r="AIO57" s="26"/>
      <c r="AIP57" s="26"/>
      <c r="AIQ57" s="26"/>
      <c r="AIR57" s="26"/>
      <c r="AIS57" s="26"/>
      <c r="AIT57" s="26"/>
      <c r="AIU57" s="26"/>
      <c r="AIV57" s="26"/>
      <c r="AIW57" s="26"/>
      <c r="AIX57" s="26"/>
      <c r="AIY57" s="26"/>
      <c r="AIZ57" s="26"/>
      <c r="AJA57" s="26"/>
      <c r="AJB57" s="26"/>
      <c r="AJC57" s="26"/>
      <c r="AJD57" s="26"/>
      <c r="AJE57" s="26"/>
      <c r="AJF57" s="26"/>
      <c r="AJG57" s="26"/>
      <c r="AJH57" s="26"/>
      <c r="AJI57" s="26"/>
      <c r="AJJ57" s="26"/>
      <c r="AJK57" s="26"/>
      <c r="AJL57" s="26"/>
      <c r="AJM57" s="26"/>
      <c r="AJN57" s="26"/>
      <c r="AJO57" s="26"/>
      <c r="AJP57" s="26"/>
      <c r="AJQ57" s="26"/>
      <c r="AJR57" s="26"/>
      <c r="AJS57" s="26"/>
      <c r="AJT57" s="26"/>
      <c r="AJU57" s="26"/>
      <c r="AJV57" s="26"/>
      <c r="AJW57" s="26"/>
      <c r="AJX57" s="26"/>
      <c r="AJY57" s="26"/>
      <c r="AJZ57" s="26"/>
      <c r="AKA57" s="26"/>
      <c r="AKB57" s="26"/>
      <c r="AKC57" s="26"/>
      <c r="AKD57" s="26"/>
      <c r="AKE57" s="26"/>
      <c r="AKF57" s="26"/>
      <c r="AKG57" s="26"/>
      <c r="AKH57" s="26"/>
      <c r="AKI57" s="26"/>
      <c r="AKJ57" s="26"/>
      <c r="AKK57" s="26"/>
      <c r="AKL57" s="26"/>
      <c r="AKM57" s="26"/>
      <c r="AKN57" s="26"/>
      <c r="AKO57" s="26"/>
      <c r="AKP57" s="26"/>
      <c r="AKQ57" s="26"/>
      <c r="AKR57" s="26"/>
      <c r="AKS57" s="26"/>
      <c r="AKT57" s="26"/>
      <c r="AKU57" s="26"/>
      <c r="AKV57" s="26"/>
      <c r="AKW57" s="26"/>
      <c r="AKX57" s="26"/>
      <c r="AKY57" s="26"/>
      <c r="AKZ57" s="26"/>
      <c r="ALA57" s="26"/>
      <c r="ALB57" s="26"/>
      <c r="ALC57" s="26"/>
      <c r="ALD57" s="26"/>
      <c r="ALE57" s="26"/>
      <c r="ALF57" s="26"/>
      <c r="ALG57" s="26"/>
      <c r="ALH57" s="26"/>
      <c r="ALI57" s="26"/>
      <c r="ALJ57" s="26"/>
      <c r="ALK57" s="26"/>
      <c r="ALL57" s="26"/>
      <c r="ALM57" s="26"/>
      <c r="ALN57" s="26"/>
      <c r="ALO57" s="26"/>
      <c r="ALP57" s="26"/>
      <c r="ALQ57" s="26"/>
      <c r="ALR57" s="26"/>
      <c r="ALS57" s="26"/>
      <c r="ALT57" s="26"/>
      <c r="ALU57" s="26"/>
      <c r="ALV57" s="26"/>
      <c r="ALW57" s="26"/>
      <c r="ALX57" s="26"/>
      <c r="ALY57" s="26"/>
      <c r="ALZ57" s="26"/>
      <c r="AMA57" s="26"/>
      <c r="AMB57" s="26"/>
      <c r="AMC57" s="26"/>
      <c r="AMD57" s="26"/>
      <c r="AME57" s="26"/>
      <c r="AMF57" s="26"/>
      <c r="AMG57" s="26"/>
      <c r="AMH57" s="26"/>
      <c r="AMI57" s="26"/>
      <c r="AMJ57" s="26"/>
      <c r="AMK57" s="26"/>
      <c r="AML57" s="26"/>
      <c r="AMM57" s="26"/>
      <c r="AMN57" s="26"/>
      <c r="AMO57" s="26"/>
      <c r="AMP57" s="26"/>
      <c r="AMQ57" s="26"/>
    </row>
    <row r="58" spans="1:1031" s="27" customFormat="1" ht="77.25" customHeight="1" thickBot="1" x14ac:dyDescent="0.3">
      <c r="A58" s="22">
        <v>42</v>
      </c>
      <c r="B58" s="255"/>
      <c r="C58" s="182" t="s">
        <v>79</v>
      </c>
      <c r="D58" s="182" t="s">
        <v>146</v>
      </c>
      <c r="E58" s="182" t="s">
        <v>346</v>
      </c>
      <c r="F58" s="183" t="s">
        <v>149</v>
      </c>
      <c r="G58" s="184" t="s">
        <v>245</v>
      </c>
      <c r="H58" s="185" t="s">
        <v>206</v>
      </c>
      <c r="I58" s="186">
        <v>42370</v>
      </c>
      <c r="J58" s="186">
        <v>43465</v>
      </c>
      <c r="K58" s="184" t="s">
        <v>164</v>
      </c>
      <c r="L58" s="184" t="s">
        <v>29</v>
      </c>
      <c r="M58" s="184" t="s">
        <v>147</v>
      </c>
      <c r="N58" s="184" t="s">
        <v>148</v>
      </c>
      <c r="O58" s="184" t="s">
        <v>78</v>
      </c>
      <c r="P58" s="184">
        <v>121</v>
      </c>
      <c r="Q58" s="187">
        <v>749747.77</v>
      </c>
      <c r="R58" s="187">
        <v>135484.84000000008</v>
      </c>
      <c r="S58" s="187">
        <v>0</v>
      </c>
      <c r="T58" s="188">
        <f t="shared" si="5"/>
        <v>885232.6100000001</v>
      </c>
      <c r="U58" s="187">
        <v>0</v>
      </c>
      <c r="V58" s="187">
        <v>102849.72</v>
      </c>
      <c r="W58" s="188">
        <f t="shared" si="4"/>
        <v>988082.33000000007</v>
      </c>
      <c r="X58" s="189" t="s">
        <v>288</v>
      </c>
      <c r="Y58" s="190">
        <v>3</v>
      </c>
      <c r="Z58" s="187">
        <f>702421.33+47326.44</f>
        <v>749747.77</v>
      </c>
      <c r="AA58" s="187">
        <f>126932.61+8552.23</f>
        <v>135484.84</v>
      </c>
      <c r="AB58" s="102"/>
      <c r="AC58" s="102"/>
      <c r="AD58" s="102"/>
      <c r="AE58" s="102"/>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c r="AAA58" s="26"/>
      <c r="AAB58" s="26"/>
      <c r="AAC58" s="26"/>
      <c r="AAD58" s="26"/>
      <c r="AAE58" s="26"/>
      <c r="AAF58" s="26"/>
      <c r="AAG58" s="26"/>
      <c r="AAH58" s="26"/>
      <c r="AAI58" s="26"/>
      <c r="AAJ58" s="26"/>
      <c r="AAK58" s="26"/>
      <c r="AAL58" s="26"/>
      <c r="AAM58" s="26"/>
      <c r="AAN58" s="26"/>
      <c r="AAO58" s="26"/>
      <c r="AAP58" s="26"/>
      <c r="AAQ58" s="26"/>
      <c r="AAR58" s="26"/>
      <c r="AAS58" s="26"/>
      <c r="AAT58" s="26"/>
      <c r="AAU58" s="26"/>
      <c r="AAV58" s="26"/>
      <c r="AAW58" s="26"/>
      <c r="AAX58" s="26"/>
      <c r="AAY58" s="26"/>
      <c r="AAZ58" s="26"/>
      <c r="ABA58" s="26"/>
      <c r="ABB58" s="26"/>
      <c r="ABC58" s="26"/>
      <c r="ABD58" s="26"/>
      <c r="ABE58" s="26"/>
      <c r="ABF58" s="26"/>
      <c r="ABG58" s="26"/>
      <c r="ABH58" s="26"/>
      <c r="ABI58" s="26"/>
      <c r="ABJ58" s="26"/>
      <c r="ABK58" s="26"/>
      <c r="ABL58" s="26"/>
      <c r="ABM58" s="26"/>
      <c r="ABN58" s="26"/>
      <c r="ABO58" s="26"/>
      <c r="ABP58" s="26"/>
      <c r="ABQ58" s="26"/>
      <c r="ABR58" s="26"/>
      <c r="ABS58" s="26"/>
      <c r="ABT58" s="26"/>
      <c r="ABU58" s="26"/>
      <c r="ABV58" s="26"/>
      <c r="ABW58" s="26"/>
      <c r="ABX58" s="26"/>
      <c r="ABY58" s="26"/>
      <c r="ABZ58" s="26"/>
      <c r="ACA58" s="26"/>
      <c r="ACB58" s="26"/>
      <c r="ACC58" s="26"/>
      <c r="ACD58" s="26"/>
      <c r="ACE58" s="26"/>
      <c r="ACF58" s="26"/>
      <c r="ACG58" s="26"/>
      <c r="ACH58" s="26"/>
      <c r="ACI58" s="26"/>
      <c r="ACJ58" s="26"/>
      <c r="ACK58" s="26"/>
      <c r="ACL58" s="26"/>
      <c r="ACM58" s="26"/>
      <c r="ACN58" s="26"/>
      <c r="ACO58" s="26"/>
      <c r="ACP58" s="26"/>
      <c r="ACQ58" s="26"/>
      <c r="ACR58" s="26"/>
      <c r="ACS58" s="26"/>
      <c r="ACT58" s="26"/>
      <c r="ACU58" s="26"/>
      <c r="ACV58" s="26"/>
      <c r="ACW58" s="26"/>
      <c r="ACX58" s="26"/>
      <c r="ACY58" s="26"/>
      <c r="ACZ58" s="26"/>
      <c r="ADA58" s="26"/>
      <c r="ADB58" s="26"/>
      <c r="ADC58" s="26"/>
      <c r="ADD58" s="26"/>
      <c r="ADE58" s="26"/>
      <c r="ADF58" s="26"/>
      <c r="ADG58" s="26"/>
      <c r="ADH58" s="26"/>
      <c r="ADI58" s="26"/>
      <c r="ADJ58" s="26"/>
      <c r="ADK58" s="26"/>
      <c r="ADL58" s="26"/>
      <c r="ADM58" s="26"/>
      <c r="ADN58" s="26"/>
      <c r="ADO58" s="26"/>
      <c r="ADP58" s="26"/>
      <c r="ADQ58" s="26"/>
      <c r="ADR58" s="26"/>
      <c r="ADS58" s="26"/>
      <c r="ADT58" s="26"/>
      <c r="ADU58" s="26"/>
      <c r="ADV58" s="26"/>
      <c r="ADW58" s="26"/>
      <c r="ADX58" s="26"/>
      <c r="ADY58" s="26"/>
      <c r="ADZ58" s="26"/>
      <c r="AEA58" s="26"/>
      <c r="AEB58" s="26"/>
      <c r="AEC58" s="26"/>
      <c r="AED58" s="26"/>
      <c r="AEE58" s="26"/>
      <c r="AEF58" s="26"/>
      <c r="AEG58" s="26"/>
      <c r="AEH58" s="26"/>
      <c r="AEI58" s="26"/>
      <c r="AEJ58" s="26"/>
      <c r="AEK58" s="26"/>
      <c r="AEL58" s="26"/>
      <c r="AEM58" s="26"/>
      <c r="AEN58" s="26"/>
      <c r="AEO58" s="26"/>
      <c r="AEP58" s="26"/>
      <c r="AEQ58" s="26"/>
      <c r="AER58" s="26"/>
      <c r="AES58" s="26"/>
      <c r="AET58" s="26"/>
      <c r="AEU58" s="26"/>
      <c r="AEV58" s="26"/>
      <c r="AEW58" s="26"/>
      <c r="AEX58" s="26"/>
      <c r="AEY58" s="26"/>
      <c r="AEZ58" s="26"/>
      <c r="AFA58" s="26"/>
      <c r="AFB58" s="26"/>
      <c r="AFC58" s="26"/>
      <c r="AFD58" s="26"/>
      <c r="AFE58" s="26"/>
      <c r="AFF58" s="26"/>
      <c r="AFG58" s="26"/>
      <c r="AFH58" s="26"/>
      <c r="AFI58" s="26"/>
      <c r="AFJ58" s="26"/>
      <c r="AFK58" s="26"/>
      <c r="AFL58" s="26"/>
      <c r="AFM58" s="26"/>
      <c r="AFN58" s="26"/>
      <c r="AFO58" s="26"/>
      <c r="AFP58" s="26"/>
      <c r="AFQ58" s="26"/>
      <c r="AFR58" s="26"/>
      <c r="AFS58" s="26"/>
      <c r="AFT58" s="26"/>
      <c r="AFU58" s="26"/>
      <c r="AFV58" s="26"/>
      <c r="AFW58" s="26"/>
      <c r="AFX58" s="26"/>
      <c r="AFY58" s="26"/>
      <c r="AFZ58" s="26"/>
      <c r="AGA58" s="26"/>
      <c r="AGB58" s="26"/>
      <c r="AGC58" s="26"/>
      <c r="AGD58" s="26"/>
      <c r="AGE58" s="26"/>
      <c r="AGF58" s="26"/>
      <c r="AGG58" s="26"/>
      <c r="AGH58" s="26"/>
      <c r="AGI58" s="26"/>
      <c r="AGJ58" s="26"/>
      <c r="AGK58" s="26"/>
      <c r="AGL58" s="26"/>
      <c r="AGM58" s="26"/>
      <c r="AGN58" s="26"/>
      <c r="AGO58" s="26"/>
      <c r="AGP58" s="26"/>
      <c r="AGQ58" s="26"/>
      <c r="AGR58" s="26"/>
      <c r="AGS58" s="26"/>
      <c r="AGT58" s="26"/>
      <c r="AGU58" s="26"/>
      <c r="AGV58" s="26"/>
      <c r="AGW58" s="26"/>
      <c r="AGX58" s="26"/>
      <c r="AGY58" s="26"/>
      <c r="AGZ58" s="26"/>
      <c r="AHA58" s="26"/>
      <c r="AHB58" s="26"/>
      <c r="AHC58" s="26"/>
      <c r="AHD58" s="26"/>
      <c r="AHE58" s="26"/>
      <c r="AHF58" s="26"/>
      <c r="AHG58" s="26"/>
      <c r="AHH58" s="26"/>
      <c r="AHI58" s="26"/>
      <c r="AHJ58" s="26"/>
      <c r="AHK58" s="26"/>
      <c r="AHL58" s="26"/>
      <c r="AHM58" s="26"/>
      <c r="AHN58" s="26"/>
      <c r="AHO58" s="26"/>
      <c r="AHP58" s="26"/>
      <c r="AHQ58" s="26"/>
      <c r="AHR58" s="26"/>
      <c r="AHS58" s="26"/>
      <c r="AHT58" s="26"/>
      <c r="AHU58" s="26"/>
      <c r="AHV58" s="26"/>
      <c r="AHW58" s="26"/>
      <c r="AHX58" s="26"/>
      <c r="AHY58" s="26"/>
      <c r="AHZ58" s="26"/>
      <c r="AIA58" s="26"/>
      <c r="AIB58" s="26"/>
      <c r="AIC58" s="26"/>
      <c r="AID58" s="26"/>
      <c r="AIE58" s="26"/>
      <c r="AIF58" s="26"/>
      <c r="AIG58" s="26"/>
      <c r="AIH58" s="26"/>
      <c r="AII58" s="26"/>
      <c r="AIJ58" s="26"/>
      <c r="AIK58" s="26"/>
      <c r="AIL58" s="26"/>
      <c r="AIM58" s="26"/>
      <c r="AIN58" s="26"/>
      <c r="AIO58" s="26"/>
      <c r="AIP58" s="26"/>
      <c r="AIQ58" s="26"/>
      <c r="AIR58" s="26"/>
      <c r="AIS58" s="26"/>
      <c r="AIT58" s="26"/>
      <c r="AIU58" s="26"/>
      <c r="AIV58" s="26"/>
      <c r="AIW58" s="26"/>
      <c r="AIX58" s="26"/>
      <c r="AIY58" s="26"/>
      <c r="AIZ58" s="26"/>
      <c r="AJA58" s="26"/>
      <c r="AJB58" s="26"/>
      <c r="AJC58" s="26"/>
      <c r="AJD58" s="26"/>
      <c r="AJE58" s="26"/>
      <c r="AJF58" s="26"/>
      <c r="AJG58" s="26"/>
      <c r="AJH58" s="26"/>
      <c r="AJI58" s="26"/>
      <c r="AJJ58" s="26"/>
      <c r="AJK58" s="26"/>
      <c r="AJL58" s="26"/>
      <c r="AJM58" s="26"/>
      <c r="AJN58" s="26"/>
      <c r="AJO58" s="26"/>
      <c r="AJP58" s="26"/>
      <c r="AJQ58" s="26"/>
      <c r="AJR58" s="26"/>
      <c r="AJS58" s="26"/>
      <c r="AJT58" s="26"/>
      <c r="AJU58" s="26"/>
      <c r="AJV58" s="26"/>
      <c r="AJW58" s="26"/>
      <c r="AJX58" s="26"/>
      <c r="AJY58" s="26"/>
      <c r="AJZ58" s="26"/>
      <c r="AKA58" s="26"/>
      <c r="AKB58" s="26"/>
      <c r="AKC58" s="26"/>
      <c r="AKD58" s="26"/>
      <c r="AKE58" s="26"/>
      <c r="AKF58" s="26"/>
      <c r="AKG58" s="26"/>
      <c r="AKH58" s="26"/>
      <c r="AKI58" s="26"/>
      <c r="AKJ58" s="26"/>
      <c r="AKK58" s="26"/>
      <c r="AKL58" s="26"/>
      <c r="AKM58" s="26"/>
      <c r="AKN58" s="26"/>
      <c r="AKO58" s="26"/>
      <c r="AKP58" s="26"/>
      <c r="AKQ58" s="26"/>
      <c r="AKR58" s="26"/>
      <c r="AKS58" s="26"/>
      <c r="AKT58" s="26"/>
      <c r="AKU58" s="26"/>
      <c r="AKV58" s="26"/>
      <c r="AKW58" s="26"/>
      <c r="AKX58" s="26"/>
      <c r="AKY58" s="26"/>
      <c r="AKZ58" s="26"/>
      <c r="ALA58" s="26"/>
      <c r="ALB58" s="26"/>
      <c r="ALC58" s="26"/>
      <c r="ALD58" s="26"/>
      <c r="ALE58" s="26"/>
      <c r="ALF58" s="26"/>
      <c r="ALG58" s="26"/>
      <c r="ALH58" s="26"/>
      <c r="ALI58" s="26"/>
      <c r="ALJ58" s="26"/>
      <c r="ALK58" s="26"/>
      <c r="ALL58" s="26"/>
      <c r="ALM58" s="26"/>
      <c r="ALN58" s="26"/>
      <c r="ALO58" s="26"/>
      <c r="ALP58" s="26"/>
      <c r="ALQ58" s="26"/>
      <c r="ALR58" s="26"/>
      <c r="ALS58" s="26"/>
      <c r="ALT58" s="26"/>
      <c r="ALU58" s="26"/>
      <c r="ALV58" s="26"/>
      <c r="ALW58" s="26"/>
      <c r="ALX58" s="26"/>
      <c r="ALY58" s="26"/>
      <c r="ALZ58" s="26"/>
      <c r="AMA58" s="26"/>
      <c r="AMB58" s="26"/>
      <c r="AMC58" s="26"/>
      <c r="AMD58" s="26"/>
      <c r="AME58" s="26"/>
      <c r="AMF58" s="26"/>
      <c r="AMG58" s="26"/>
      <c r="AMH58" s="26"/>
      <c r="AMI58" s="26"/>
      <c r="AMJ58" s="26"/>
      <c r="AMK58" s="26"/>
      <c r="AML58" s="26"/>
      <c r="AMM58" s="26"/>
      <c r="AMN58" s="26"/>
      <c r="AMO58" s="26"/>
      <c r="AMP58" s="26"/>
      <c r="AMQ58" s="26"/>
    </row>
    <row r="59" spans="1:1031" s="27" customFormat="1" ht="83.25" customHeight="1" thickBot="1" x14ac:dyDescent="0.3">
      <c r="A59" s="93">
        <v>43</v>
      </c>
      <c r="B59" s="255"/>
      <c r="C59" s="21" t="s">
        <v>79</v>
      </c>
      <c r="D59" s="72" t="s">
        <v>203</v>
      </c>
      <c r="E59" s="21" t="s">
        <v>347</v>
      </c>
      <c r="F59" s="23" t="s">
        <v>200</v>
      </c>
      <c r="G59" s="22" t="s">
        <v>253</v>
      </c>
      <c r="H59" s="38" t="s">
        <v>207</v>
      </c>
      <c r="I59" s="36">
        <v>42381</v>
      </c>
      <c r="J59" s="36">
        <v>43738</v>
      </c>
      <c r="K59" s="12" t="s">
        <v>164</v>
      </c>
      <c r="L59" s="22" t="s">
        <v>29</v>
      </c>
      <c r="M59" s="22" t="s">
        <v>30</v>
      </c>
      <c r="N59" s="22" t="s">
        <v>30</v>
      </c>
      <c r="O59" s="22" t="s">
        <v>31</v>
      </c>
      <c r="P59" s="22">
        <v>121</v>
      </c>
      <c r="Q59" s="24">
        <v>17369854.27</v>
      </c>
      <c r="R59" s="24">
        <v>0</v>
      </c>
      <c r="S59" s="24">
        <v>3138858.49</v>
      </c>
      <c r="T59" s="112">
        <f t="shared" si="5"/>
        <v>20508712.759999998</v>
      </c>
      <c r="U59" s="24">
        <v>0</v>
      </c>
      <c r="V59" s="24">
        <v>0</v>
      </c>
      <c r="W59" s="112">
        <f t="shared" si="4"/>
        <v>20508712.759999998</v>
      </c>
      <c r="X59" s="25" t="s">
        <v>529</v>
      </c>
      <c r="Y59" s="86">
        <v>1</v>
      </c>
      <c r="Z59" s="24">
        <f>1209914.43+215758.73</f>
        <v>1425673.16</v>
      </c>
      <c r="AA59" s="24">
        <v>0</v>
      </c>
      <c r="AB59" s="102"/>
      <c r="AC59" s="102"/>
      <c r="AD59" s="102"/>
      <c r="AE59" s="102"/>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c r="WE59" s="26"/>
      <c r="WF59" s="26"/>
      <c r="WG59" s="26"/>
      <c r="WH59" s="26"/>
      <c r="WI59" s="26"/>
      <c r="WJ59" s="26"/>
      <c r="WK59" s="26"/>
      <c r="WL59" s="26"/>
      <c r="WM59" s="26"/>
      <c r="WN59" s="26"/>
      <c r="WO59" s="26"/>
      <c r="WP59" s="26"/>
      <c r="WQ59" s="26"/>
      <c r="WR59" s="26"/>
      <c r="WS59" s="26"/>
      <c r="WT59" s="26"/>
      <c r="WU59" s="26"/>
      <c r="WV59" s="26"/>
      <c r="WW59" s="26"/>
      <c r="WX59" s="26"/>
      <c r="WY59" s="26"/>
      <c r="WZ59" s="26"/>
      <c r="XA59" s="26"/>
      <c r="XB59" s="26"/>
      <c r="XC59" s="26"/>
      <c r="XD59" s="26"/>
      <c r="XE59" s="26"/>
      <c r="XF59" s="26"/>
      <c r="XG59" s="26"/>
      <c r="XH59" s="26"/>
      <c r="XI59" s="26"/>
      <c r="XJ59" s="26"/>
      <c r="XK59" s="26"/>
      <c r="XL59" s="26"/>
      <c r="XM59" s="26"/>
      <c r="XN59" s="26"/>
      <c r="XO59" s="26"/>
      <c r="XP59" s="26"/>
      <c r="XQ59" s="26"/>
      <c r="XR59" s="26"/>
      <c r="XS59" s="26"/>
      <c r="XT59" s="26"/>
      <c r="XU59" s="26"/>
      <c r="XV59" s="26"/>
      <c r="XW59" s="26"/>
      <c r="XX59" s="26"/>
      <c r="XY59" s="26"/>
      <c r="XZ59" s="26"/>
      <c r="YA59" s="26"/>
      <c r="YB59" s="26"/>
      <c r="YC59" s="26"/>
      <c r="YD59" s="26"/>
      <c r="YE59" s="26"/>
      <c r="YF59" s="26"/>
      <c r="YG59" s="26"/>
      <c r="YH59" s="26"/>
      <c r="YI59" s="26"/>
      <c r="YJ59" s="26"/>
      <c r="YK59" s="26"/>
      <c r="YL59" s="26"/>
      <c r="YM59" s="26"/>
      <c r="YN59" s="26"/>
      <c r="YO59" s="26"/>
      <c r="YP59" s="26"/>
      <c r="YQ59" s="26"/>
      <c r="YR59" s="26"/>
      <c r="YS59" s="26"/>
      <c r="YT59" s="26"/>
      <c r="YU59" s="26"/>
      <c r="YV59" s="26"/>
      <c r="YW59" s="26"/>
      <c r="YX59" s="26"/>
      <c r="YY59" s="26"/>
      <c r="YZ59" s="26"/>
      <c r="ZA59" s="26"/>
      <c r="ZB59" s="26"/>
      <c r="ZC59" s="26"/>
      <c r="ZD59" s="26"/>
      <c r="ZE59" s="26"/>
      <c r="ZF59" s="26"/>
      <c r="ZG59" s="26"/>
      <c r="ZH59" s="26"/>
      <c r="ZI59" s="26"/>
      <c r="ZJ59" s="26"/>
      <c r="ZK59" s="26"/>
      <c r="ZL59" s="26"/>
      <c r="ZM59" s="26"/>
      <c r="ZN59" s="26"/>
      <c r="ZO59" s="26"/>
      <c r="ZP59" s="26"/>
      <c r="ZQ59" s="26"/>
      <c r="ZR59" s="26"/>
      <c r="ZS59" s="26"/>
      <c r="ZT59" s="26"/>
      <c r="ZU59" s="26"/>
      <c r="ZV59" s="26"/>
      <c r="ZW59" s="26"/>
      <c r="ZX59" s="26"/>
      <c r="ZY59" s="26"/>
      <c r="ZZ59" s="26"/>
      <c r="AAA59" s="26"/>
      <c r="AAB59" s="26"/>
      <c r="AAC59" s="26"/>
      <c r="AAD59" s="26"/>
      <c r="AAE59" s="26"/>
      <c r="AAF59" s="26"/>
      <c r="AAG59" s="26"/>
      <c r="AAH59" s="26"/>
      <c r="AAI59" s="26"/>
      <c r="AAJ59" s="26"/>
      <c r="AAK59" s="26"/>
      <c r="AAL59" s="26"/>
      <c r="AAM59" s="26"/>
      <c r="AAN59" s="26"/>
      <c r="AAO59" s="26"/>
      <c r="AAP59" s="26"/>
      <c r="AAQ59" s="26"/>
      <c r="AAR59" s="26"/>
      <c r="AAS59" s="26"/>
      <c r="AAT59" s="26"/>
      <c r="AAU59" s="26"/>
      <c r="AAV59" s="26"/>
      <c r="AAW59" s="26"/>
      <c r="AAX59" s="26"/>
      <c r="AAY59" s="26"/>
      <c r="AAZ59" s="26"/>
      <c r="ABA59" s="26"/>
      <c r="ABB59" s="26"/>
      <c r="ABC59" s="26"/>
      <c r="ABD59" s="26"/>
      <c r="ABE59" s="26"/>
      <c r="ABF59" s="26"/>
      <c r="ABG59" s="26"/>
      <c r="ABH59" s="26"/>
      <c r="ABI59" s="26"/>
      <c r="ABJ59" s="26"/>
      <c r="ABK59" s="26"/>
      <c r="ABL59" s="26"/>
      <c r="ABM59" s="26"/>
      <c r="ABN59" s="26"/>
      <c r="ABO59" s="26"/>
      <c r="ABP59" s="26"/>
      <c r="ABQ59" s="26"/>
      <c r="ABR59" s="26"/>
      <c r="ABS59" s="26"/>
      <c r="ABT59" s="26"/>
      <c r="ABU59" s="26"/>
      <c r="ABV59" s="26"/>
      <c r="ABW59" s="26"/>
      <c r="ABX59" s="26"/>
      <c r="ABY59" s="26"/>
      <c r="ABZ59" s="26"/>
      <c r="ACA59" s="26"/>
      <c r="ACB59" s="26"/>
      <c r="ACC59" s="26"/>
      <c r="ACD59" s="26"/>
      <c r="ACE59" s="26"/>
      <c r="ACF59" s="26"/>
      <c r="ACG59" s="26"/>
      <c r="ACH59" s="26"/>
      <c r="ACI59" s="26"/>
      <c r="ACJ59" s="26"/>
      <c r="ACK59" s="26"/>
      <c r="ACL59" s="26"/>
      <c r="ACM59" s="26"/>
      <c r="ACN59" s="26"/>
      <c r="ACO59" s="26"/>
      <c r="ACP59" s="26"/>
      <c r="ACQ59" s="26"/>
      <c r="ACR59" s="26"/>
      <c r="ACS59" s="26"/>
      <c r="ACT59" s="26"/>
      <c r="ACU59" s="26"/>
      <c r="ACV59" s="26"/>
      <c r="ACW59" s="26"/>
      <c r="ACX59" s="26"/>
      <c r="ACY59" s="26"/>
      <c r="ACZ59" s="26"/>
      <c r="ADA59" s="26"/>
      <c r="ADB59" s="26"/>
      <c r="ADC59" s="26"/>
      <c r="ADD59" s="26"/>
      <c r="ADE59" s="26"/>
      <c r="ADF59" s="26"/>
      <c r="ADG59" s="26"/>
      <c r="ADH59" s="26"/>
      <c r="ADI59" s="26"/>
      <c r="ADJ59" s="26"/>
      <c r="ADK59" s="26"/>
      <c r="ADL59" s="26"/>
      <c r="ADM59" s="26"/>
      <c r="ADN59" s="26"/>
      <c r="ADO59" s="26"/>
      <c r="ADP59" s="26"/>
      <c r="ADQ59" s="26"/>
      <c r="ADR59" s="26"/>
      <c r="ADS59" s="26"/>
      <c r="ADT59" s="26"/>
      <c r="ADU59" s="26"/>
      <c r="ADV59" s="26"/>
      <c r="ADW59" s="26"/>
      <c r="ADX59" s="26"/>
      <c r="ADY59" s="26"/>
      <c r="ADZ59" s="26"/>
      <c r="AEA59" s="26"/>
      <c r="AEB59" s="26"/>
      <c r="AEC59" s="26"/>
      <c r="AED59" s="26"/>
      <c r="AEE59" s="26"/>
      <c r="AEF59" s="26"/>
      <c r="AEG59" s="26"/>
      <c r="AEH59" s="26"/>
      <c r="AEI59" s="26"/>
      <c r="AEJ59" s="26"/>
      <c r="AEK59" s="26"/>
      <c r="AEL59" s="26"/>
      <c r="AEM59" s="26"/>
      <c r="AEN59" s="26"/>
      <c r="AEO59" s="26"/>
      <c r="AEP59" s="26"/>
      <c r="AEQ59" s="26"/>
      <c r="AER59" s="26"/>
      <c r="AES59" s="26"/>
      <c r="AET59" s="26"/>
      <c r="AEU59" s="26"/>
      <c r="AEV59" s="26"/>
      <c r="AEW59" s="26"/>
      <c r="AEX59" s="26"/>
      <c r="AEY59" s="26"/>
      <c r="AEZ59" s="26"/>
      <c r="AFA59" s="26"/>
      <c r="AFB59" s="26"/>
      <c r="AFC59" s="26"/>
      <c r="AFD59" s="26"/>
      <c r="AFE59" s="26"/>
      <c r="AFF59" s="26"/>
      <c r="AFG59" s="26"/>
      <c r="AFH59" s="26"/>
      <c r="AFI59" s="26"/>
      <c r="AFJ59" s="26"/>
      <c r="AFK59" s="26"/>
      <c r="AFL59" s="26"/>
      <c r="AFM59" s="26"/>
      <c r="AFN59" s="26"/>
      <c r="AFO59" s="26"/>
      <c r="AFP59" s="26"/>
      <c r="AFQ59" s="26"/>
      <c r="AFR59" s="26"/>
      <c r="AFS59" s="26"/>
      <c r="AFT59" s="26"/>
      <c r="AFU59" s="26"/>
      <c r="AFV59" s="26"/>
      <c r="AFW59" s="26"/>
      <c r="AFX59" s="26"/>
      <c r="AFY59" s="26"/>
      <c r="AFZ59" s="26"/>
      <c r="AGA59" s="26"/>
      <c r="AGB59" s="26"/>
      <c r="AGC59" s="26"/>
      <c r="AGD59" s="26"/>
      <c r="AGE59" s="26"/>
      <c r="AGF59" s="26"/>
      <c r="AGG59" s="26"/>
      <c r="AGH59" s="26"/>
      <c r="AGI59" s="26"/>
      <c r="AGJ59" s="26"/>
      <c r="AGK59" s="26"/>
      <c r="AGL59" s="26"/>
      <c r="AGM59" s="26"/>
      <c r="AGN59" s="26"/>
      <c r="AGO59" s="26"/>
      <c r="AGP59" s="26"/>
      <c r="AGQ59" s="26"/>
      <c r="AGR59" s="26"/>
      <c r="AGS59" s="26"/>
      <c r="AGT59" s="26"/>
      <c r="AGU59" s="26"/>
      <c r="AGV59" s="26"/>
      <c r="AGW59" s="26"/>
      <c r="AGX59" s="26"/>
      <c r="AGY59" s="26"/>
      <c r="AGZ59" s="26"/>
      <c r="AHA59" s="26"/>
      <c r="AHB59" s="26"/>
      <c r="AHC59" s="26"/>
      <c r="AHD59" s="26"/>
      <c r="AHE59" s="26"/>
      <c r="AHF59" s="26"/>
      <c r="AHG59" s="26"/>
      <c r="AHH59" s="26"/>
      <c r="AHI59" s="26"/>
      <c r="AHJ59" s="26"/>
      <c r="AHK59" s="26"/>
      <c r="AHL59" s="26"/>
      <c r="AHM59" s="26"/>
      <c r="AHN59" s="26"/>
      <c r="AHO59" s="26"/>
      <c r="AHP59" s="26"/>
      <c r="AHQ59" s="26"/>
      <c r="AHR59" s="26"/>
      <c r="AHS59" s="26"/>
      <c r="AHT59" s="26"/>
      <c r="AHU59" s="26"/>
      <c r="AHV59" s="26"/>
      <c r="AHW59" s="26"/>
      <c r="AHX59" s="26"/>
      <c r="AHY59" s="26"/>
      <c r="AHZ59" s="26"/>
      <c r="AIA59" s="26"/>
      <c r="AIB59" s="26"/>
      <c r="AIC59" s="26"/>
      <c r="AID59" s="26"/>
      <c r="AIE59" s="26"/>
      <c r="AIF59" s="26"/>
      <c r="AIG59" s="26"/>
      <c r="AIH59" s="26"/>
      <c r="AII59" s="26"/>
      <c r="AIJ59" s="26"/>
      <c r="AIK59" s="26"/>
      <c r="AIL59" s="26"/>
      <c r="AIM59" s="26"/>
      <c r="AIN59" s="26"/>
      <c r="AIO59" s="26"/>
      <c r="AIP59" s="26"/>
      <c r="AIQ59" s="26"/>
      <c r="AIR59" s="26"/>
      <c r="AIS59" s="26"/>
      <c r="AIT59" s="26"/>
      <c r="AIU59" s="26"/>
      <c r="AIV59" s="26"/>
      <c r="AIW59" s="26"/>
      <c r="AIX59" s="26"/>
      <c r="AIY59" s="26"/>
      <c r="AIZ59" s="26"/>
      <c r="AJA59" s="26"/>
      <c r="AJB59" s="26"/>
      <c r="AJC59" s="26"/>
      <c r="AJD59" s="26"/>
      <c r="AJE59" s="26"/>
      <c r="AJF59" s="26"/>
      <c r="AJG59" s="26"/>
      <c r="AJH59" s="26"/>
      <c r="AJI59" s="26"/>
      <c r="AJJ59" s="26"/>
      <c r="AJK59" s="26"/>
      <c r="AJL59" s="26"/>
      <c r="AJM59" s="26"/>
      <c r="AJN59" s="26"/>
      <c r="AJO59" s="26"/>
      <c r="AJP59" s="26"/>
      <c r="AJQ59" s="26"/>
      <c r="AJR59" s="26"/>
      <c r="AJS59" s="26"/>
      <c r="AJT59" s="26"/>
      <c r="AJU59" s="26"/>
      <c r="AJV59" s="26"/>
      <c r="AJW59" s="26"/>
      <c r="AJX59" s="26"/>
      <c r="AJY59" s="26"/>
      <c r="AJZ59" s="26"/>
      <c r="AKA59" s="26"/>
      <c r="AKB59" s="26"/>
      <c r="AKC59" s="26"/>
      <c r="AKD59" s="26"/>
      <c r="AKE59" s="26"/>
      <c r="AKF59" s="26"/>
      <c r="AKG59" s="26"/>
      <c r="AKH59" s="26"/>
      <c r="AKI59" s="26"/>
      <c r="AKJ59" s="26"/>
      <c r="AKK59" s="26"/>
      <c r="AKL59" s="26"/>
      <c r="AKM59" s="26"/>
      <c r="AKN59" s="26"/>
      <c r="AKO59" s="26"/>
      <c r="AKP59" s="26"/>
      <c r="AKQ59" s="26"/>
      <c r="AKR59" s="26"/>
      <c r="AKS59" s="26"/>
      <c r="AKT59" s="26"/>
      <c r="AKU59" s="26"/>
      <c r="AKV59" s="26"/>
      <c r="AKW59" s="26"/>
      <c r="AKX59" s="26"/>
      <c r="AKY59" s="26"/>
      <c r="AKZ59" s="26"/>
      <c r="ALA59" s="26"/>
      <c r="ALB59" s="26"/>
      <c r="ALC59" s="26"/>
      <c r="ALD59" s="26"/>
      <c r="ALE59" s="26"/>
      <c r="ALF59" s="26"/>
      <c r="ALG59" s="26"/>
      <c r="ALH59" s="26"/>
      <c r="ALI59" s="26"/>
      <c r="ALJ59" s="26"/>
      <c r="ALK59" s="26"/>
      <c r="ALL59" s="26"/>
      <c r="ALM59" s="26"/>
      <c r="ALN59" s="26"/>
      <c r="ALO59" s="26"/>
      <c r="ALP59" s="26"/>
      <c r="ALQ59" s="26"/>
      <c r="ALR59" s="26"/>
      <c r="ALS59" s="26"/>
      <c r="ALT59" s="26"/>
      <c r="ALU59" s="26"/>
      <c r="ALV59" s="26"/>
      <c r="ALW59" s="26"/>
      <c r="ALX59" s="26"/>
      <c r="ALY59" s="26"/>
      <c r="ALZ59" s="26"/>
      <c r="AMA59" s="26"/>
      <c r="AMB59" s="26"/>
      <c r="AMC59" s="26"/>
      <c r="AMD59" s="26"/>
      <c r="AME59" s="26"/>
      <c r="AMF59" s="26"/>
      <c r="AMG59" s="26"/>
      <c r="AMH59" s="26"/>
      <c r="AMI59" s="26"/>
      <c r="AMJ59" s="26"/>
      <c r="AMK59" s="26"/>
      <c r="AML59" s="26"/>
      <c r="AMM59" s="26"/>
      <c r="AMN59" s="26"/>
      <c r="AMO59" s="26"/>
      <c r="AMP59" s="26"/>
      <c r="AMQ59" s="26"/>
    </row>
    <row r="60" spans="1:1031" s="27" customFormat="1" ht="84.75" customHeight="1" thickBot="1" x14ac:dyDescent="0.3">
      <c r="A60" s="22">
        <v>44</v>
      </c>
      <c r="B60" s="255"/>
      <c r="C60" s="21" t="s">
        <v>97</v>
      </c>
      <c r="D60" s="21" t="s">
        <v>209</v>
      </c>
      <c r="E60" s="21" t="s">
        <v>348</v>
      </c>
      <c r="F60" s="23" t="s">
        <v>210</v>
      </c>
      <c r="G60" s="22" t="s">
        <v>266</v>
      </c>
      <c r="H60" s="38" t="s">
        <v>214</v>
      </c>
      <c r="I60" s="39">
        <v>42522</v>
      </c>
      <c r="J60" s="39">
        <v>45291</v>
      </c>
      <c r="K60" s="12" t="s">
        <v>164</v>
      </c>
      <c r="L60" s="22" t="s">
        <v>29</v>
      </c>
      <c r="M60" s="22" t="s">
        <v>30</v>
      </c>
      <c r="N60" s="22" t="s">
        <v>30</v>
      </c>
      <c r="O60" s="22" t="s">
        <v>31</v>
      </c>
      <c r="P60" s="22">
        <v>122</v>
      </c>
      <c r="Q60" s="24">
        <v>7768829.0999999996</v>
      </c>
      <c r="R60" s="24">
        <v>0</v>
      </c>
      <c r="S60" s="24">
        <v>1403883.69</v>
      </c>
      <c r="T60" s="112">
        <f t="shared" si="5"/>
        <v>9172712.7899999991</v>
      </c>
      <c r="U60" s="24">
        <v>0</v>
      </c>
      <c r="V60" s="24">
        <v>0</v>
      </c>
      <c r="W60" s="112">
        <f t="shared" si="4"/>
        <v>9172712.7899999991</v>
      </c>
      <c r="X60" s="25" t="str">
        <f t="shared" si="6"/>
        <v>in implementare</v>
      </c>
      <c r="Y60" s="31">
        <v>1</v>
      </c>
      <c r="Z60" s="24">
        <v>100878.77</v>
      </c>
      <c r="AA60" s="24">
        <v>0</v>
      </c>
      <c r="AB60" s="102"/>
      <c r="AC60" s="102"/>
      <c r="AD60" s="102"/>
      <c r="AE60" s="102"/>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c r="ZX60" s="26"/>
      <c r="ZY60" s="26"/>
      <c r="ZZ60" s="26"/>
      <c r="AAA60" s="26"/>
      <c r="AAB60" s="26"/>
      <c r="AAC60" s="26"/>
      <c r="AAD60" s="26"/>
      <c r="AAE60" s="26"/>
      <c r="AAF60" s="26"/>
      <c r="AAG60" s="26"/>
      <c r="AAH60" s="26"/>
      <c r="AAI60" s="26"/>
      <c r="AAJ60" s="26"/>
      <c r="AAK60" s="26"/>
      <c r="AAL60" s="26"/>
      <c r="AAM60" s="26"/>
      <c r="AAN60" s="26"/>
      <c r="AAO60" s="26"/>
      <c r="AAP60" s="26"/>
      <c r="AAQ60" s="26"/>
      <c r="AAR60" s="26"/>
      <c r="AAS60" s="26"/>
      <c r="AAT60" s="26"/>
      <c r="AAU60" s="26"/>
      <c r="AAV60" s="26"/>
      <c r="AAW60" s="26"/>
      <c r="AAX60" s="26"/>
      <c r="AAY60" s="26"/>
      <c r="AAZ60" s="26"/>
      <c r="ABA60" s="26"/>
      <c r="ABB60" s="26"/>
      <c r="ABC60" s="26"/>
      <c r="ABD60" s="26"/>
      <c r="ABE60" s="26"/>
      <c r="ABF60" s="26"/>
      <c r="ABG60" s="26"/>
      <c r="ABH60" s="26"/>
      <c r="ABI60" s="26"/>
      <c r="ABJ60" s="26"/>
      <c r="ABK60" s="26"/>
      <c r="ABL60" s="26"/>
      <c r="ABM60" s="26"/>
      <c r="ABN60" s="26"/>
      <c r="ABO60" s="26"/>
      <c r="ABP60" s="26"/>
      <c r="ABQ60" s="26"/>
      <c r="ABR60" s="26"/>
      <c r="ABS60" s="26"/>
      <c r="ABT60" s="26"/>
      <c r="ABU60" s="26"/>
      <c r="ABV60" s="26"/>
      <c r="ABW60" s="26"/>
      <c r="ABX60" s="26"/>
      <c r="ABY60" s="26"/>
      <c r="ABZ60" s="26"/>
      <c r="ACA60" s="26"/>
      <c r="ACB60" s="26"/>
      <c r="ACC60" s="26"/>
      <c r="ACD60" s="26"/>
      <c r="ACE60" s="26"/>
      <c r="ACF60" s="26"/>
      <c r="ACG60" s="26"/>
      <c r="ACH60" s="26"/>
      <c r="ACI60" s="26"/>
      <c r="ACJ60" s="26"/>
      <c r="ACK60" s="26"/>
      <c r="ACL60" s="26"/>
      <c r="ACM60" s="26"/>
      <c r="ACN60" s="26"/>
      <c r="ACO60" s="26"/>
      <c r="ACP60" s="26"/>
      <c r="ACQ60" s="26"/>
      <c r="ACR60" s="26"/>
      <c r="ACS60" s="26"/>
      <c r="ACT60" s="26"/>
      <c r="ACU60" s="26"/>
      <c r="ACV60" s="26"/>
      <c r="ACW60" s="26"/>
      <c r="ACX60" s="26"/>
      <c r="ACY60" s="26"/>
      <c r="ACZ60" s="26"/>
      <c r="ADA60" s="26"/>
      <c r="ADB60" s="26"/>
      <c r="ADC60" s="26"/>
      <c r="ADD60" s="26"/>
      <c r="ADE60" s="26"/>
      <c r="ADF60" s="26"/>
      <c r="ADG60" s="26"/>
      <c r="ADH60" s="26"/>
      <c r="ADI60" s="26"/>
      <c r="ADJ60" s="26"/>
      <c r="ADK60" s="26"/>
      <c r="ADL60" s="26"/>
      <c r="ADM60" s="26"/>
      <c r="ADN60" s="26"/>
      <c r="ADO60" s="26"/>
      <c r="ADP60" s="26"/>
      <c r="ADQ60" s="26"/>
      <c r="ADR60" s="26"/>
      <c r="ADS60" s="26"/>
      <c r="ADT60" s="26"/>
      <c r="ADU60" s="26"/>
      <c r="ADV60" s="26"/>
      <c r="ADW60" s="26"/>
      <c r="ADX60" s="26"/>
      <c r="ADY60" s="26"/>
      <c r="ADZ60" s="26"/>
      <c r="AEA60" s="26"/>
      <c r="AEB60" s="26"/>
      <c r="AEC60" s="26"/>
      <c r="AED60" s="26"/>
      <c r="AEE60" s="26"/>
      <c r="AEF60" s="26"/>
      <c r="AEG60" s="26"/>
      <c r="AEH60" s="26"/>
      <c r="AEI60" s="26"/>
      <c r="AEJ60" s="26"/>
      <c r="AEK60" s="26"/>
      <c r="AEL60" s="26"/>
      <c r="AEM60" s="26"/>
      <c r="AEN60" s="26"/>
      <c r="AEO60" s="26"/>
      <c r="AEP60" s="26"/>
      <c r="AEQ60" s="26"/>
      <c r="AER60" s="26"/>
      <c r="AES60" s="26"/>
      <c r="AET60" s="26"/>
      <c r="AEU60" s="26"/>
      <c r="AEV60" s="26"/>
      <c r="AEW60" s="26"/>
      <c r="AEX60" s="26"/>
      <c r="AEY60" s="26"/>
      <c r="AEZ60" s="26"/>
      <c r="AFA60" s="26"/>
      <c r="AFB60" s="26"/>
      <c r="AFC60" s="26"/>
      <c r="AFD60" s="26"/>
      <c r="AFE60" s="26"/>
      <c r="AFF60" s="26"/>
      <c r="AFG60" s="26"/>
      <c r="AFH60" s="26"/>
      <c r="AFI60" s="26"/>
      <c r="AFJ60" s="26"/>
      <c r="AFK60" s="26"/>
      <c r="AFL60" s="26"/>
      <c r="AFM60" s="26"/>
      <c r="AFN60" s="26"/>
      <c r="AFO60" s="26"/>
      <c r="AFP60" s="26"/>
      <c r="AFQ60" s="26"/>
      <c r="AFR60" s="26"/>
      <c r="AFS60" s="26"/>
      <c r="AFT60" s="26"/>
      <c r="AFU60" s="26"/>
      <c r="AFV60" s="26"/>
      <c r="AFW60" s="26"/>
      <c r="AFX60" s="26"/>
      <c r="AFY60" s="26"/>
      <c r="AFZ60" s="26"/>
      <c r="AGA60" s="26"/>
      <c r="AGB60" s="26"/>
      <c r="AGC60" s="26"/>
      <c r="AGD60" s="26"/>
      <c r="AGE60" s="26"/>
      <c r="AGF60" s="26"/>
      <c r="AGG60" s="26"/>
      <c r="AGH60" s="26"/>
      <c r="AGI60" s="26"/>
      <c r="AGJ60" s="26"/>
      <c r="AGK60" s="26"/>
      <c r="AGL60" s="26"/>
      <c r="AGM60" s="26"/>
      <c r="AGN60" s="26"/>
      <c r="AGO60" s="26"/>
      <c r="AGP60" s="26"/>
      <c r="AGQ60" s="26"/>
      <c r="AGR60" s="26"/>
      <c r="AGS60" s="26"/>
      <c r="AGT60" s="26"/>
      <c r="AGU60" s="26"/>
      <c r="AGV60" s="26"/>
      <c r="AGW60" s="26"/>
      <c r="AGX60" s="26"/>
      <c r="AGY60" s="26"/>
      <c r="AGZ60" s="26"/>
      <c r="AHA60" s="26"/>
      <c r="AHB60" s="26"/>
      <c r="AHC60" s="26"/>
      <c r="AHD60" s="26"/>
      <c r="AHE60" s="26"/>
      <c r="AHF60" s="26"/>
      <c r="AHG60" s="26"/>
      <c r="AHH60" s="26"/>
      <c r="AHI60" s="26"/>
      <c r="AHJ60" s="26"/>
      <c r="AHK60" s="26"/>
      <c r="AHL60" s="26"/>
      <c r="AHM60" s="26"/>
      <c r="AHN60" s="26"/>
      <c r="AHO60" s="26"/>
      <c r="AHP60" s="26"/>
      <c r="AHQ60" s="26"/>
      <c r="AHR60" s="26"/>
      <c r="AHS60" s="26"/>
      <c r="AHT60" s="26"/>
      <c r="AHU60" s="26"/>
      <c r="AHV60" s="26"/>
      <c r="AHW60" s="26"/>
      <c r="AHX60" s="26"/>
      <c r="AHY60" s="26"/>
      <c r="AHZ60" s="26"/>
      <c r="AIA60" s="26"/>
      <c r="AIB60" s="26"/>
      <c r="AIC60" s="26"/>
      <c r="AID60" s="26"/>
      <c r="AIE60" s="26"/>
      <c r="AIF60" s="26"/>
      <c r="AIG60" s="26"/>
      <c r="AIH60" s="26"/>
      <c r="AII60" s="26"/>
      <c r="AIJ60" s="26"/>
      <c r="AIK60" s="26"/>
      <c r="AIL60" s="26"/>
      <c r="AIM60" s="26"/>
      <c r="AIN60" s="26"/>
      <c r="AIO60" s="26"/>
      <c r="AIP60" s="26"/>
      <c r="AIQ60" s="26"/>
      <c r="AIR60" s="26"/>
      <c r="AIS60" s="26"/>
      <c r="AIT60" s="26"/>
      <c r="AIU60" s="26"/>
      <c r="AIV60" s="26"/>
      <c r="AIW60" s="26"/>
      <c r="AIX60" s="26"/>
      <c r="AIY60" s="26"/>
      <c r="AIZ60" s="26"/>
      <c r="AJA60" s="26"/>
      <c r="AJB60" s="26"/>
      <c r="AJC60" s="26"/>
      <c r="AJD60" s="26"/>
      <c r="AJE60" s="26"/>
      <c r="AJF60" s="26"/>
      <c r="AJG60" s="26"/>
      <c r="AJH60" s="26"/>
      <c r="AJI60" s="26"/>
      <c r="AJJ60" s="26"/>
      <c r="AJK60" s="26"/>
      <c r="AJL60" s="26"/>
      <c r="AJM60" s="26"/>
      <c r="AJN60" s="26"/>
      <c r="AJO60" s="26"/>
      <c r="AJP60" s="26"/>
      <c r="AJQ60" s="26"/>
      <c r="AJR60" s="26"/>
      <c r="AJS60" s="26"/>
      <c r="AJT60" s="26"/>
      <c r="AJU60" s="26"/>
      <c r="AJV60" s="26"/>
      <c r="AJW60" s="26"/>
      <c r="AJX60" s="26"/>
      <c r="AJY60" s="26"/>
      <c r="AJZ60" s="26"/>
      <c r="AKA60" s="26"/>
      <c r="AKB60" s="26"/>
      <c r="AKC60" s="26"/>
      <c r="AKD60" s="26"/>
      <c r="AKE60" s="26"/>
      <c r="AKF60" s="26"/>
      <c r="AKG60" s="26"/>
      <c r="AKH60" s="26"/>
      <c r="AKI60" s="26"/>
      <c r="AKJ60" s="26"/>
      <c r="AKK60" s="26"/>
      <c r="AKL60" s="26"/>
      <c r="AKM60" s="26"/>
      <c r="AKN60" s="26"/>
      <c r="AKO60" s="26"/>
      <c r="AKP60" s="26"/>
      <c r="AKQ60" s="26"/>
      <c r="AKR60" s="26"/>
      <c r="AKS60" s="26"/>
      <c r="AKT60" s="26"/>
      <c r="AKU60" s="26"/>
      <c r="AKV60" s="26"/>
      <c r="AKW60" s="26"/>
      <c r="AKX60" s="26"/>
      <c r="AKY60" s="26"/>
      <c r="AKZ60" s="26"/>
      <c r="ALA60" s="26"/>
      <c r="ALB60" s="26"/>
      <c r="ALC60" s="26"/>
      <c r="ALD60" s="26"/>
      <c r="ALE60" s="26"/>
      <c r="ALF60" s="26"/>
      <c r="ALG60" s="26"/>
      <c r="ALH60" s="26"/>
      <c r="ALI60" s="26"/>
      <c r="ALJ60" s="26"/>
      <c r="ALK60" s="26"/>
      <c r="ALL60" s="26"/>
      <c r="ALM60" s="26"/>
      <c r="ALN60" s="26"/>
      <c r="ALO60" s="26"/>
      <c r="ALP60" s="26"/>
      <c r="ALQ60" s="26"/>
      <c r="ALR60" s="26"/>
      <c r="ALS60" s="26"/>
      <c r="ALT60" s="26"/>
      <c r="ALU60" s="26"/>
      <c r="ALV60" s="26"/>
      <c r="ALW60" s="26"/>
      <c r="ALX60" s="26"/>
      <c r="ALY60" s="26"/>
      <c r="ALZ60" s="26"/>
      <c r="AMA60" s="26"/>
      <c r="AMB60" s="26"/>
      <c r="AMC60" s="26"/>
      <c r="AMD60" s="26"/>
      <c r="AME60" s="26"/>
      <c r="AMF60" s="26"/>
      <c r="AMG60" s="26"/>
      <c r="AMH60" s="26"/>
      <c r="AMI60" s="26"/>
      <c r="AMJ60" s="26"/>
      <c r="AMK60" s="26"/>
      <c r="AML60" s="26"/>
      <c r="AMM60" s="26"/>
      <c r="AMN60" s="26"/>
      <c r="AMO60" s="26"/>
      <c r="AMP60" s="26"/>
      <c r="AMQ60" s="26"/>
    </row>
    <row r="61" spans="1:1031" s="27" customFormat="1" ht="60" customHeight="1" thickBot="1" x14ac:dyDescent="0.3">
      <c r="A61" s="93">
        <v>45</v>
      </c>
      <c r="B61" s="255"/>
      <c r="C61" s="21" t="s">
        <v>79</v>
      </c>
      <c r="D61" s="21" t="s">
        <v>219</v>
      </c>
      <c r="E61" s="21" t="s">
        <v>350</v>
      </c>
      <c r="F61" s="23" t="s">
        <v>218</v>
      </c>
      <c r="G61" s="22" t="s">
        <v>253</v>
      </c>
      <c r="H61" s="38" t="s">
        <v>222</v>
      </c>
      <c r="I61" s="39">
        <v>42051</v>
      </c>
      <c r="J61" s="39">
        <v>44012</v>
      </c>
      <c r="K61" s="12" t="s">
        <v>164</v>
      </c>
      <c r="L61" s="22" t="s">
        <v>29</v>
      </c>
      <c r="M61" s="22" t="s">
        <v>30</v>
      </c>
      <c r="N61" s="22" t="s">
        <v>30</v>
      </c>
      <c r="O61" s="22" t="s">
        <v>31</v>
      </c>
      <c r="P61" s="22">
        <v>121</v>
      </c>
      <c r="Q61" s="24">
        <v>9188140.0800000001</v>
      </c>
      <c r="R61" s="24">
        <v>0</v>
      </c>
      <c r="S61" s="24">
        <v>1660363.47</v>
      </c>
      <c r="T61" s="112">
        <f t="shared" si="5"/>
        <v>10848503.550000001</v>
      </c>
      <c r="U61" s="24">
        <v>0</v>
      </c>
      <c r="V61" s="24">
        <v>106939.64</v>
      </c>
      <c r="W61" s="112">
        <f t="shared" si="4"/>
        <v>10955443.190000001</v>
      </c>
      <c r="X61" s="25" t="str">
        <f t="shared" si="6"/>
        <v>in implementare</v>
      </c>
      <c r="Y61" s="31">
        <v>0</v>
      </c>
      <c r="Z61" s="84">
        <f>2453625.2+162529.36+3621.39+9068.91</f>
        <v>2628844.8600000003</v>
      </c>
      <c r="AA61" s="84">
        <v>0</v>
      </c>
      <c r="AB61" s="102"/>
      <c r="AC61" s="102"/>
      <c r="AD61" s="102"/>
      <c r="AE61" s="102"/>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c r="AME61" s="26"/>
      <c r="AMF61" s="26"/>
      <c r="AMG61" s="26"/>
      <c r="AMH61" s="26"/>
      <c r="AMI61" s="26"/>
      <c r="AMJ61" s="26"/>
      <c r="AMK61" s="26"/>
      <c r="AML61" s="26"/>
      <c r="AMM61" s="26"/>
      <c r="AMN61" s="26"/>
      <c r="AMO61" s="26"/>
      <c r="AMP61" s="26"/>
      <c r="AMQ61" s="26"/>
    </row>
    <row r="62" spans="1:1031" s="27" customFormat="1" ht="78" customHeight="1" thickBot="1" x14ac:dyDescent="0.3">
      <c r="A62" s="22">
        <v>46</v>
      </c>
      <c r="B62" s="255"/>
      <c r="C62" s="21" t="s">
        <v>79</v>
      </c>
      <c r="D62" s="72" t="s">
        <v>224</v>
      </c>
      <c r="E62" s="21" t="s">
        <v>349</v>
      </c>
      <c r="F62" s="23" t="s">
        <v>225</v>
      </c>
      <c r="G62" s="22" t="s">
        <v>253</v>
      </c>
      <c r="H62" s="38" t="s">
        <v>226</v>
      </c>
      <c r="I62" s="39">
        <v>42370</v>
      </c>
      <c r="J62" s="39">
        <v>44104</v>
      </c>
      <c r="K62" s="22" t="s">
        <v>164</v>
      </c>
      <c r="L62" s="22" t="s">
        <v>29</v>
      </c>
      <c r="M62" s="22" t="s">
        <v>30</v>
      </c>
      <c r="N62" s="22" t="s">
        <v>30</v>
      </c>
      <c r="O62" s="22" t="s">
        <v>31</v>
      </c>
      <c r="P62" s="22">
        <v>121</v>
      </c>
      <c r="Q62" s="24">
        <v>1616795.15</v>
      </c>
      <c r="R62" s="24">
        <v>0</v>
      </c>
      <c r="S62" s="24">
        <v>292166.59999999998</v>
      </c>
      <c r="T62" s="112">
        <f t="shared" si="5"/>
        <v>1908961.75</v>
      </c>
      <c r="U62" s="24">
        <v>0</v>
      </c>
      <c r="V62" s="24">
        <v>974.5</v>
      </c>
      <c r="W62" s="112">
        <f t="shared" si="4"/>
        <v>1909936.25</v>
      </c>
      <c r="X62" s="25" t="str">
        <f t="shared" si="6"/>
        <v>in implementare</v>
      </c>
      <c r="Y62" s="31">
        <v>0</v>
      </c>
      <c r="Z62" s="84">
        <f>163140.01+222986.14+60220.55+51787.58+34669.26+30546.55+5150.72</f>
        <v>568500.81000000006</v>
      </c>
      <c r="AA62" s="24">
        <v>0</v>
      </c>
      <c r="AB62" s="102"/>
      <c r="AC62" s="102"/>
      <c r="AD62" s="102"/>
      <c r="AE62" s="102"/>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6"/>
      <c r="NF62" s="26"/>
      <c r="NG62" s="26"/>
      <c r="NH62" s="26"/>
      <c r="NI62" s="26"/>
      <c r="NJ62" s="26"/>
      <c r="NK62" s="26"/>
      <c r="NL62" s="26"/>
      <c r="NM62" s="26"/>
      <c r="NN62" s="26"/>
      <c r="NO62" s="26"/>
      <c r="NP62" s="26"/>
      <c r="NQ62" s="26"/>
      <c r="NR62" s="26"/>
      <c r="NS62" s="26"/>
      <c r="NT62" s="26"/>
      <c r="NU62" s="26"/>
      <c r="NV62" s="26"/>
      <c r="NW62" s="26"/>
      <c r="NX62" s="26"/>
      <c r="NY62" s="26"/>
      <c r="NZ62" s="26"/>
      <c r="OA62" s="26"/>
      <c r="OB62" s="26"/>
      <c r="OC62" s="26"/>
      <c r="OD62" s="26"/>
      <c r="OE62" s="26"/>
      <c r="OF62" s="26"/>
      <c r="OG62" s="26"/>
      <c r="OH62" s="26"/>
      <c r="OI62" s="26"/>
      <c r="OJ62" s="26"/>
      <c r="OK62" s="26"/>
      <c r="OL62" s="26"/>
      <c r="OM62" s="26"/>
      <c r="ON62" s="26"/>
      <c r="OO62" s="26"/>
      <c r="OP62" s="26"/>
      <c r="OQ62" s="26"/>
      <c r="OR62" s="26"/>
      <c r="OS62" s="26"/>
      <c r="OT62" s="26"/>
      <c r="OU62" s="26"/>
      <c r="OV62" s="26"/>
      <c r="OW62" s="26"/>
      <c r="OX62" s="26"/>
      <c r="OY62" s="26"/>
      <c r="OZ62" s="26"/>
      <c r="PA62" s="26"/>
      <c r="PB62" s="26"/>
      <c r="PC62" s="26"/>
      <c r="PD62" s="26"/>
      <c r="PE62" s="26"/>
      <c r="PF62" s="26"/>
      <c r="PG62" s="26"/>
      <c r="PH62" s="26"/>
      <c r="PI62" s="26"/>
      <c r="PJ62" s="26"/>
      <c r="PK62" s="26"/>
      <c r="PL62" s="26"/>
      <c r="PM62" s="26"/>
      <c r="PN62" s="26"/>
      <c r="PO62" s="26"/>
      <c r="PP62" s="26"/>
      <c r="PQ62" s="26"/>
      <c r="PR62" s="26"/>
      <c r="PS62" s="26"/>
      <c r="PT62" s="26"/>
      <c r="PU62" s="26"/>
      <c r="PV62" s="26"/>
      <c r="PW62" s="26"/>
      <c r="PX62" s="26"/>
      <c r="PY62" s="26"/>
      <c r="PZ62" s="26"/>
      <c r="QA62" s="26"/>
      <c r="QB62" s="26"/>
      <c r="QC62" s="26"/>
      <c r="QD62" s="26"/>
      <c r="QE62" s="26"/>
      <c r="QF62" s="26"/>
      <c r="QG62" s="26"/>
      <c r="QH62" s="26"/>
      <c r="QI62" s="26"/>
      <c r="QJ62" s="26"/>
      <c r="QK62" s="26"/>
      <c r="QL62" s="26"/>
      <c r="QM62" s="26"/>
      <c r="QN62" s="26"/>
      <c r="QO62" s="26"/>
      <c r="QP62" s="26"/>
      <c r="QQ62" s="26"/>
      <c r="QR62" s="26"/>
      <c r="QS62" s="26"/>
      <c r="QT62" s="26"/>
      <c r="QU62" s="26"/>
      <c r="QV62" s="26"/>
      <c r="QW62" s="26"/>
      <c r="QX62" s="26"/>
      <c r="QY62" s="26"/>
      <c r="QZ62" s="26"/>
      <c r="RA62" s="26"/>
      <c r="RB62" s="26"/>
      <c r="RC62" s="26"/>
      <c r="RD62" s="26"/>
      <c r="RE62" s="26"/>
      <c r="RF62" s="26"/>
      <c r="RG62" s="26"/>
      <c r="RH62" s="26"/>
      <c r="RI62" s="26"/>
      <c r="RJ62" s="26"/>
      <c r="RK62" s="26"/>
      <c r="RL62" s="26"/>
      <c r="RM62" s="26"/>
      <c r="RN62" s="26"/>
      <c r="RO62" s="26"/>
      <c r="RP62" s="26"/>
      <c r="RQ62" s="26"/>
      <c r="RR62" s="26"/>
      <c r="RS62" s="26"/>
      <c r="RT62" s="26"/>
      <c r="RU62" s="26"/>
      <c r="RV62" s="26"/>
      <c r="RW62" s="26"/>
      <c r="RX62" s="26"/>
      <c r="RY62" s="26"/>
      <c r="RZ62" s="26"/>
      <c r="SA62" s="26"/>
      <c r="SB62" s="26"/>
      <c r="SC62" s="26"/>
      <c r="SD62" s="26"/>
      <c r="SE62" s="26"/>
      <c r="SF62" s="26"/>
      <c r="SG62" s="26"/>
      <c r="SH62" s="26"/>
      <c r="SI62" s="26"/>
      <c r="SJ62" s="26"/>
      <c r="SK62" s="26"/>
      <c r="SL62" s="26"/>
      <c r="SM62" s="26"/>
      <c r="SN62" s="26"/>
      <c r="SO62" s="26"/>
      <c r="SP62" s="26"/>
      <c r="SQ62" s="26"/>
      <c r="SR62" s="26"/>
      <c r="SS62" s="26"/>
      <c r="ST62" s="26"/>
      <c r="SU62" s="26"/>
      <c r="SV62" s="26"/>
      <c r="SW62" s="26"/>
      <c r="SX62" s="26"/>
      <c r="SY62" s="26"/>
      <c r="SZ62" s="26"/>
      <c r="TA62" s="26"/>
      <c r="TB62" s="26"/>
      <c r="TC62" s="26"/>
      <c r="TD62" s="26"/>
      <c r="TE62" s="26"/>
      <c r="TF62" s="26"/>
      <c r="TG62" s="26"/>
      <c r="TH62" s="26"/>
      <c r="TI62" s="26"/>
      <c r="TJ62" s="26"/>
      <c r="TK62" s="26"/>
      <c r="TL62" s="26"/>
      <c r="TM62" s="26"/>
      <c r="TN62" s="26"/>
      <c r="TO62" s="26"/>
      <c r="TP62" s="26"/>
      <c r="TQ62" s="26"/>
      <c r="TR62" s="26"/>
      <c r="TS62" s="26"/>
      <c r="TT62" s="26"/>
      <c r="TU62" s="26"/>
      <c r="TV62" s="26"/>
      <c r="TW62" s="26"/>
      <c r="TX62" s="26"/>
      <c r="TY62" s="26"/>
      <c r="TZ62" s="26"/>
      <c r="UA62" s="26"/>
      <c r="UB62" s="26"/>
      <c r="UC62" s="26"/>
      <c r="UD62" s="26"/>
      <c r="UE62" s="26"/>
      <c r="UF62" s="26"/>
      <c r="UG62" s="26"/>
      <c r="UH62" s="26"/>
      <c r="UI62" s="26"/>
      <c r="UJ62" s="26"/>
      <c r="UK62" s="26"/>
      <c r="UL62" s="26"/>
      <c r="UM62" s="26"/>
      <c r="UN62" s="26"/>
      <c r="UO62" s="26"/>
      <c r="UP62" s="26"/>
      <c r="UQ62" s="26"/>
      <c r="UR62" s="26"/>
      <c r="US62" s="26"/>
      <c r="UT62" s="26"/>
      <c r="UU62" s="26"/>
      <c r="UV62" s="26"/>
      <c r="UW62" s="26"/>
      <c r="UX62" s="26"/>
      <c r="UY62" s="26"/>
      <c r="UZ62" s="26"/>
      <c r="VA62" s="26"/>
      <c r="VB62" s="26"/>
      <c r="VC62" s="26"/>
      <c r="VD62" s="26"/>
      <c r="VE62" s="26"/>
      <c r="VF62" s="26"/>
      <c r="VG62" s="26"/>
      <c r="VH62" s="26"/>
      <c r="VI62" s="26"/>
      <c r="VJ62" s="26"/>
      <c r="VK62" s="26"/>
      <c r="VL62" s="26"/>
      <c r="VM62" s="26"/>
      <c r="VN62" s="26"/>
      <c r="VO62" s="26"/>
      <c r="VP62" s="26"/>
      <c r="VQ62" s="26"/>
      <c r="VR62" s="26"/>
      <c r="VS62" s="26"/>
      <c r="VT62" s="26"/>
      <c r="VU62" s="26"/>
      <c r="VV62" s="26"/>
      <c r="VW62" s="26"/>
      <c r="VX62" s="26"/>
      <c r="VY62" s="26"/>
      <c r="VZ62" s="26"/>
      <c r="WA62" s="26"/>
      <c r="WB62" s="26"/>
      <c r="WC62" s="26"/>
      <c r="WD62" s="26"/>
      <c r="WE62" s="26"/>
      <c r="WF62" s="26"/>
      <c r="WG62" s="26"/>
      <c r="WH62" s="26"/>
      <c r="WI62" s="26"/>
      <c r="WJ62" s="26"/>
      <c r="WK62" s="26"/>
      <c r="WL62" s="26"/>
      <c r="WM62" s="26"/>
      <c r="WN62" s="26"/>
      <c r="WO62" s="26"/>
      <c r="WP62" s="26"/>
      <c r="WQ62" s="26"/>
      <c r="WR62" s="26"/>
      <c r="WS62" s="26"/>
      <c r="WT62" s="26"/>
      <c r="WU62" s="26"/>
      <c r="WV62" s="26"/>
      <c r="WW62" s="26"/>
      <c r="WX62" s="26"/>
      <c r="WY62" s="26"/>
      <c r="WZ62" s="26"/>
      <c r="XA62" s="26"/>
      <c r="XB62" s="26"/>
      <c r="XC62" s="26"/>
      <c r="XD62" s="26"/>
      <c r="XE62" s="26"/>
      <c r="XF62" s="26"/>
      <c r="XG62" s="26"/>
      <c r="XH62" s="26"/>
      <c r="XI62" s="26"/>
      <c r="XJ62" s="26"/>
      <c r="XK62" s="26"/>
      <c r="XL62" s="26"/>
      <c r="XM62" s="26"/>
      <c r="XN62" s="26"/>
      <c r="XO62" s="26"/>
      <c r="XP62" s="26"/>
      <c r="XQ62" s="26"/>
      <c r="XR62" s="26"/>
      <c r="XS62" s="26"/>
      <c r="XT62" s="26"/>
      <c r="XU62" s="26"/>
      <c r="XV62" s="26"/>
      <c r="XW62" s="26"/>
      <c r="XX62" s="26"/>
      <c r="XY62" s="26"/>
      <c r="XZ62" s="26"/>
      <c r="YA62" s="26"/>
      <c r="YB62" s="26"/>
      <c r="YC62" s="26"/>
      <c r="YD62" s="26"/>
      <c r="YE62" s="26"/>
      <c r="YF62" s="26"/>
      <c r="YG62" s="26"/>
      <c r="YH62" s="26"/>
      <c r="YI62" s="26"/>
      <c r="YJ62" s="26"/>
      <c r="YK62" s="26"/>
      <c r="YL62" s="26"/>
      <c r="YM62" s="26"/>
      <c r="YN62" s="26"/>
      <c r="YO62" s="26"/>
      <c r="YP62" s="26"/>
      <c r="YQ62" s="26"/>
      <c r="YR62" s="26"/>
      <c r="YS62" s="26"/>
      <c r="YT62" s="26"/>
      <c r="YU62" s="26"/>
      <c r="YV62" s="26"/>
      <c r="YW62" s="26"/>
      <c r="YX62" s="26"/>
      <c r="YY62" s="26"/>
      <c r="YZ62" s="26"/>
      <c r="ZA62" s="26"/>
      <c r="ZB62" s="26"/>
      <c r="ZC62" s="26"/>
      <c r="ZD62" s="26"/>
      <c r="ZE62" s="26"/>
      <c r="ZF62" s="26"/>
      <c r="ZG62" s="26"/>
      <c r="ZH62" s="26"/>
      <c r="ZI62" s="26"/>
      <c r="ZJ62" s="26"/>
      <c r="ZK62" s="26"/>
      <c r="ZL62" s="26"/>
      <c r="ZM62" s="26"/>
      <c r="ZN62" s="26"/>
      <c r="ZO62" s="26"/>
      <c r="ZP62" s="26"/>
      <c r="ZQ62" s="26"/>
      <c r="ZR62" s="26"/>
      <c r="ZS62" s="26"/>
      <c r="ZT62" s="26"/>
      <c r="ZU62" s="26"/>
      <c r="ZV62" s="26"/>
      <c r="ZW62" s="26"/>
      <c r="ZX62" s="26"/>
      <c r="ZY62" s="26"/>
      <c r="ZZ62" s="26"/>
      <c r="AAA62" s="26"/>
      <c r="AAB62" s="26"/>
      <c r="AAC62" s="26"/>
      <c r="AAD62" s="26"/>
      <c r="AAE62" s="26"/>
      <c r="AAF62" s="26"/>
      <c r="AAG62" s="26"/>
      <c r="AAH62" s="26"/>
      <c r="AAI62" s="26"/>
      <c r="AAJ62" s="26"/>
      <c r="AAK62" s="26"/>
      <c r="AAL62" s="26"/>
      <c r="AAM62" s="26"/>
      <c r="AAN62" s="26"/>
      <c r="AAO62" s="26"/>
      <c r="AAP62" s="26"/>
      <c r="AAQ62" s="26"/>
      <c r="AAR62" s="26"/>
      <c r="AAS62" s="26"/>
      <c r="AAT62" s="26"/>
      <c r="AAU62" s="26"/>
      <c r="AAV62" s="26"/>
      <c r="AAW62" s="26"/>
      <c r="AAX62" s="26"/>
      <c r="AAY62" s="26"/>
      <c r="AAZ62" s="26"/>
      <c r="ABA62" s="26"/>
      <c r="ABB62" s="26"/>
      <c r="ABC62" s="26"/>
      <c r="ABD62" s="26"/>
      <c r="ABE62" s="26"/>
      <c r="ABF62" s="26"/>
      <c r="ABG62" s="26"/>
      <c r="ABH62" s="26"/>
      <c r="ABI62" s="26"/>
      <c r="ABJ62" s="26"/>
      <c r="ABK62" s="26"/>
      <c r="ABL62" s="26"/>
      <c r="ABM62" s="26"/>
      <c r="ABN62" s="26"/>
      <c r="ABO62" s="26"/>
      <c r="ABP62" s="26"/>
      <c r="ABQ62" s="26"/>
      <c r="ABR62" s="26"/>
      <c r="ABS62" s="26"/>
      <c r="ABT62" s="26"/>
      <c r="ABU62" s="26"/>
      <c r="ABV62" s="26"/>
      <c r="ABW62" s="26"/>
      <c r="ABX62" s="26"/>
      <c r="ABY62" s="26"/>
      <c r="ABZ62" s="26"/>
      <c r="ACA62" s="26"/>
      <c r="ACB62" s="26"/>
      <c r="ACC62" s="26"/>
      <c r="ACD62" s="26"/>
      <c r="ACE62" s="26"/>
      <c r="ACF62" s="26"/>
      <c r="ACG62" s="26"/>
      <c r="ACH62" s="26"/>
      <c r="ACI62" s="26"/>
      <c r="ACJ62" s="26"/>
      <c r="ACK62" s="26"/>
      <c r="ACL62" s="26"/>
      <c r="ACM62" s="26"/>
      <c r="ACN62" s="26"/>
      <c r="ACO62" s="26"/>
      <c r="ACP62" s="26"/>
      <c r="ACQ62" s="26"/>
      <c r="ACR62" s="26"/>
      <c r="ACS62" s="26"/>
      <c r="ACT62" s="26"/>
      <c r="ACU62" s="26"/>
      <c r="ACV62" s="26"/>
      <c r="ACW62" s="26"/>
      <c r="ACX62" s="26"/>
      <c r="ACY62" s="26"/>
      <c r="ACZ62" s="26"/>
      <c r="ADA62" s="26"/>
      <c r="ADB62" s="26"/>
      <c r="ADC62" s="26"/>
      <c r="ADD62" s="26"/>
      <c r="ADE62" s="26"/>
      <c r="ADF62" s="26"/>
      <c r="ADG62" s="26"/>
      <c r="ADH62" s="26"/>
      <c r="ADI62" s="26"/>
      <c r="ADJ62" s="26"/>
      <c r="ADK62" s="26"/>
      <c r="ADL62" s="26"/>
      <c r="ADM62" s="26"/>
      <c r="ADN62" s="26"/>
      <c r="ADO62" s="26"/>
      <c r="ADP62" s="26"/>
      <c r="ADQ62" s="26"/>
      <c r="ADR62" s="26"/>
      <c r="ADS62" s="26"/>
      <c r="ADT62" s="26"/>
      <c r="ADU62" s="26"/>
      <c r="ADV62" s="26"/>
      <c r="ADW62" s="26"/>
      <c r="ADX62" s="26"/>
      <c r="ADY62" s="26"/>
      <c r="ADZ62" s="26"/>
      <c r="AEA62" s="26"/>
      <c r="AEB62" s="26"/>
      <c r="AEC62" s="26"/>
      <c r="AED62" s="26"/>
      <c r="AEE62" s="26"/>
      <c r="AEF62" s="26"/>
      <c r="AEG62" s="26"/>
      <c r="AEH62" s="26"/>
      <c r="AEI62" s="26"/>
      <c r="AEJ62" s="26"/>
      <c r="AEK62" s="26"/>
      <c r="AEL62" s="26"/>
      <c r="AEM62" s="26"/>
      <c r="AEN62" s="26"/>
      <c r="AEO62" s="26"/>
      <c r="AEP62" s="26"/>
      <c r="AEQ62" s="26"/>
      <c r="AER62" s="26"/>
      <c r="AES62" s="26"/>
      <c r="AET62" s="26"/>
      <c r="AEU62" s="26"/>
      <c r="AEV62" s="26"/>
      <c r="AEW62" s="26"/>
      <c r="AEX62" s="26"/>
      <c r="AEY62" s="26"/>
      <c r="AEZ62" s="26"/>
      <c r="AFA62" s="26"/>
      <c r="AFB62" s="26"/>
      <c r="AFC62" s="26"/>
      <c r="AFD62" s="26"/>
      <c r="AFE62" s="26"/>
      <c r="AFF62" s="26"/>
      <c r="AFG62" s="26"/>
      <c r="AFH62" s="26"/>
      <c r="AFI62" s="26"/>
      <c r="AFJ62" s="26"/>
      <c r="AFK62" s="26"/>
      <c r="AFL62" s="26"/>
      <c r="AFM62" s="26"/>
      <c r="AFN62" s="26"/>
      <c r="AFO62" s="26"/>
      <c r="AFP62" s="26"/>
      <c r="AFQ62" s="26"/>
      <c r="AFR62" s="26"/>
      <c r="AFS62" s="26"/>
      <c r="AFT62" s="26"/>
      <c r="AFU62" s="26"/>
      <c r="AFV62" s="26"/>
      <c r="AFW62" s="26"/>
      <c r="AFX62" s="26"/>
      <c r="AFY62" s="26"/>
      <c r="AFZ62" s="26"/>
      <c r="AGA62" s="26"/>
      <c r="AGB62" s="26"/>
      <c r="AGC62" s="26"/>
      <c r="AGD62" s="26"/>
      <c r="AGE62" s="26"/>
      <c r="AGF62" s="26"/>
      <c r="AGG62" s="26"/>
      <c r="AGH62" s="26"/>
      <c r="AGI62" s="26"/>
      <c r="AGJ62" s="26"/>
      <c r="AGK62" s="26"/>
      <c r="AGL62" s="26"/>
      <c r="AGM62" s="26"/>
      <c r="AGN62" s="26"/>
      <c r="AGO62" s="26"/>
      <c r="AGP62" s="26"/>
      <c r="AGQ62" s="26"/>
      <c r="AGR62" s="26"/>
      <c r="AGS62" s="26"/>
      <c r="AGT62" s="26"/>
      <c r="AGU62" s="26"/>
      <c r="AGV62" s="26"/>
      <c r="AGW62" s="26"/>
      <c r="AGX62" s="26"/>
      <c r="AGY62" s="26"/>
      <c r="AGZ62" s="26"/>
      <c r="AHA62" s="26"/>
      <c r="AHB62" s="26"/>
      <c r="AHC62" s="26"/>
      <c r="AHD62" s="26"/>
      <c r="AHE62" s="26"/>
      <c r="AHF62" s="26"/>
      <c r="AHG62" s="26"/>
      <c r="AHH62" s="26"/>
      <c r="AHI62" s="26"/>
      <c r="AHJ62" s="26"/>
      <c r="AHK62" s="26"/>
      <c r="AHL62" s="26"/>
      <c r="AHM62" s="26"/>
      <c r="AHN62" s="26"/>
      <c r="AHO62" s="26"/>
      <c r="AHP62" s="26"/>
      <c r="AHQ62" s="26"/>
      <c r="AHR62" s="26"/>
      <c r="AHS62" s="26"/>
      <c r="AHT62" s="26"/>
      <c r="AHU62" s="26"/>
      <c r="AHV62" s="26"/>
      <c r="AHW62" s="26"/>
      <c r="AHX62" s="26"/>
      <c r="AHY62" s="26"/>
      <c r="AHZ62" s="26"/>
      <c r="AIA62" s="26"/>
      <c r="AIB62" s="26"/>
      <c r="AIC62" s="26"/>
      <c r="AID62" s="26"/>
      <c r="AIE62" s="26"/>
      <c r="AIF62" s="26"/>
      <c r="AIG62" s="26"/>
      <c r="AIH62" s="26"/>
      <c r="AII62" s="26"/>
      <c r="AIJ62" s="26"/>
      <c r="AIK62" s="26"/>
      <c r="AIL62" s="26"/>
      <c r="AIM62" s="26"/>
      <c r="AIN62" s="26"/>
      <c r="AIO62" s="26"/>
      <c r="AIP62" s="26"/>
      <c r="AIQ62" s="26"/>
      <c r="AIR62" s="26"/>
      <c r="AIS62" s="26"/>
      <c r="AIT62" s="26"/>
      <c r="AIU62" s="26"/>
      <c r="AIV62" s="26"/>
      <c r="AIW62" s="26"/>
      <c r="AIX62" s="26"/>
      <c r="AIY62" s="26"/>
      <c r="AIZ62" s="26"/>
      <c r="AJA62" s="26"/>
      <c r="AJB62" s="26"/>
      <c r="AJC62" s="26"/>
      <c r="AJD62" s="26"/>
      <c r="AJE62" s="26"/>
      <c r="AJF62" s="26"/>
      <c r="AJG62" s="26"/>
      <c r="AJH62" s="26"/>
      <c r="AJI62" s="26"/>
      <c r="AJJ62" s="26"/>
      <c r="AJK62" s="26"/>
      <c r="AJL62" s="26"/>
      <c r="AJM62" s="26"/>
      <c r="AJN62" s="26"/>
      <c r="AJO62" s="26"/>
      <c r="AJP62" s="26"/>
      <c r="AJQ62" s="26"/>
      <c r="AJR62" s="26"/>
      <c r="AJS62" s="26"/>
      <c r="AJT62" s="26"/>
      <c r="AJU62" s="26"/>
      <c r="AJV62" s="26"/>
      <c r="AJW62" s="26"/>
      <c r="AJX62" s="26"/>
      <c r="AJY62" s="26"/>
      <c r="AJZ62" s="26"/>
      <c r="AKA62" s="26"/>
      <c r="AKB62" s="26"/>
      <c r="AKC62" s="26"/>
      <c r="AKD62" s="26"/>
      <c r="AKE62" s="26"/>
      <c r="AKF62" s="26"/>
      <c r="AKG62" s="26"/>
      <c r="AKH62" s="26"/>
      <c r="AKI62" s="26"/>
      <c r="AKJ62" s="26"/>
      <c r="AKK62" s="26"/>
      <c r="AKL62" s="26"/>
      <c r="AKM62" s="26"/>
      <c r="AKN62" s="26"/>
      <c r="AKO62" s="26"/>
      <c r="AKP62" s="26"/>
      <c r="AKQ62" s="26"/>
      <c r="AKR62" s="26"/>
      <c r="AKS62" s="26"/>
      <c r="AKT62" s="26"/>
      <c r="AKU62" s="26"/>
      <c r="AKV62" s="26"/>
      <c r="AKW62" s="26"/>
      <c r="AKX62" s="26"/>
      <c r="AKY62" s="26"/>
      <c r="AKZ62" s="26"/>
      <c r="ALA62" s="26"/>
      <c r="ALB62" s="26"/>
      <c r="ALC62" s="26"/>
      <c r="ALD62" s="26"/>
      <c r="ALE62" s="26"/>
      <c r="ALF62" s="26"/>
      <c r="ALG62" s="26"/>
      <c r="ALH62" s="26"/>
      <c r="ALI62" s="26"/>
      <c r="ALJ62" s="26"/>
      <c r="ALK62" s="26"/>
      <c r="ALL62" s="26"/>
      <c r="ALM62" s="26"/>
      <c r="ALN62" s="26"/>
      <c r="ALO62" s="26"/>
      <c r="ALP62" s="26"/>
      <c r="ALQ62" s="26"/>
      <c r="ALR62" s="26"/>
      <c r="ALS62" s="26"/>
      <c r="ALT62" s="26"/>
      <c r="ALU62" s="26"/>
      <c r="ALV62" s="26"/>
      <c r="ALW62" s="26"/>
      <c r="ALX62" s="26"/>
      <c r="ALY62" s="26"/>
      <c r="ALZ62" s="26"/>
      <c r="AMA62" s="26"/>
      <c r="AMB62" s="26"/>
      <c r="AMC62" s="26"/>
      <c r="AMD62" s="26"/>
      <c r="AME62" s="26"/>
      <c r="AMF62" s="26"/>
      <c r="AMG62" s="26"/>
      <c r="AMH62" s="26"/>
      <c r="AMI62" s="26"/>
      <c r="AMJ62" s="26"/>
      <c r="AMK62" s="26"/>
      <c r="AML62" s="26"/>
      <c r="AMM62" s="26"/>
      <c r="AMN62" s="26"/>
      <c r="AMO62" s="26"/>
      <c r="AMP62" s="26"/>
      <c r="AMQ62" s="26"/>
    </row>
    <row r="63" spans="1:1031" s="27" customFormat="1" ht="99" customHeight="1" thickBot="1" x14ac:dyDescent="0.3">
      <c r="A63" s="93">
        <v>47</v>
      </c>
      <c r="B63" s="255"/>
      <c r="C63" s="21" t="s">
        <v>79</v>
      </c>
      <c r="D63" s="72" t="s">
        <v>227</v>
      </c>
      <c r="E63" s="21" t="s">
        <v>351</v>
      </c>
      <c r="F63" s="23" t="s">
        <v>279</v>
      </c>
      <c r="G63" s="22" t="s">
        <v>246</v>
      </c>
      <c r="H63" s="38" t="s">
        <v>228</v>
      </c>
      <c r="I63" s="39">
        <v>42856</v>
      </c>
      <c r="J63" s="39">
        <v>44561</v>
      </c>
      <c r="K63" s="22" t="s">
        <v>164</v>
      </c>
      <c r="L63" s="22" t="s">
        <v>29</v>
      </c>
      <c r="M63" s="22" t="s">
        <v>30</v>
      </c>
      <c r="N63" s="22" t="s">
        <v>30</v>
      </c>
      <c r="O63" s="22" t="s">
        <v>31</v>
      </c>
      <c r="P63" s="22">
        <v>121</v>
      </c>
      <c r="Q63" s="24">
        <v>720244.87</v>
      </c>
      <c r="R63" s="24">
        <v>0</v>
      </c>
      <c r="S63" s="24">
        <v>130153.46</v>
      </c>
      <c r="T63" s="112">
        <f t="shared" si="5"/>
        <v>850398.33</v>
      </c>
      <c r="U63" s="24">
        <v>0</v>
      </c>
      <c r="V63" s="24">
        <v>0</v>
      </c>
      <c r="W63" s="112">
        <f t="shared" si="4"/>
        <v>850398.33</v>
      </c>
      <c r="X63" s="25" t="str">
        <f t="shared" si="6"/>
        <v>in implementare</v>
      </c>
      <c r="Y63" s="31">
        <v>1</v>
      </c>
      <c r="Z63" s="84">
        <f>43607.39+24746.98+41576.49+22890.91+23256.85</f>
        <v>156078.62</v>
      </c>
      <c r="AA63" s="24">
        <v>0</v>
      </c>
      <c r="AB63" s="102"/>
      <c r="AC63" s="102"/>
      <c r="AD63" s="102"/>
      <c r="AE63" s="102"/>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c r="WE63" s="26"/>
      <c r="WF63" s="26"/>
      <c r="WG63" s="26"/>
      <c r="WH63" s="26"/>
      <c r="WI63" s="26"/>
      <c r="WJ63" s="26"/>
      <c r="WK63" s="26"/>
      <c r="WL63" s="26"/>
      <c r="WM63" s="26"/>
      <c r="WN63" s="26"/>
      <c r="WO63" s="26"/>
      <c r="WP63" s="26"/>
      <c r="WQ63" s="26"/>
      <c r="WR63" s="26"/>
      <c r="WS63" s="26"/>
      <c r="WT63" s="26"/>
      <c r="WU63" s="26"/>
      <c r="WV63" s="26"/>
      <c r="WW63" s="26"/>
      <c r="WX63" s="26"/>
      <c r="WY63" s="26"/>
      <c r="WZ63" s="26"/>
      <c r="XA63" s="26"/>
      <c r="XB63" s="26"/>
      <c r="XC63" s="26"/>
      <c r="XD63" s="26"/>
      <c r="XE63" s="26"/>
      <c r="XF63" s="26"/>
      <c r="XG63" s="26"/>
      <c r="XH63" s="26"/>
      <c r="XI63" s="26"/>
      <c r="XJ63" s="26"/>
      <c r="XK63" s="26"/>
      <c r="XL63" s="26"/>
      <c r="XM63" s="26"/>
      <c r="XN63" s="26"/>
      <c r="XO63" s="26"/>
      <c r="XP63" s="26"/>
      <c r="XQ63" s="26"/>
      <c r="XR63" s="26"/>
      <c r="XS63" s="26"/>
      <c r="XT63" s="26"/>
      <c r="XU63" s="26"/>
      <c r="XV63" s="26"/>
      <c r="XW63" s="26"/>
      <c r="XX63" s="26"/>
      <c r="XY63" s="26"/>
      <c r="XZ63" s="26"/>
      <c r="YA63" s="26"/>
      <c r="YB63" s="26"/>
      <c r="YC63" s="26"/>
      <c r="YD63" s="26"/>
      <c r="YE63" s="26"/>
      <c r="YF63" s="26"/>
      <c r="YG63" s="26"/>
      <c r="YH63" s="26"/>
      <c r="YI63" s="26"/>
      <c r="YJ63" s="26"/>
      <c r="YK63" s="26"/>
      <c r="YL63" s="26"/>
      <c r="YM63" s="26"/>
      <c r="YN63" s="26"/>
      <c r="YO63" s="26"/>
      <c r="YP63" s="26"/>
      <c r="YQ63" s="26"/>
      <c r="YR63" s="26"/>
      <c r="YS63" s="26"/>
      <c r="YT63" s="26"/>
      <c r="YU63" s="26"/>
      <c r="YV63" s="26"/>
      <c r="YW63" s="26"/>
      <c r="YX63" s="26"/>
      <c r="YY63" s="26"/>
      <c r="YZ63" s="26"/>
      <c r="ZA63" s="26"/>
      <c r="ZB63" s="26"/>
      <c r="ZC63" s="26"/>
      <c r="ZD63" s="26"/>
      <c r="ZE63" s="26"/>
      <c r="ZF63" s="26"/>
      <c r="ZG63" s="26"/>
      <c r="ZH63" s="26"/>
      <c r="ZI63" s="26"/>
      <c r="ZJ63" s="26"/>
      <c r="ZK63" s="26"/>
      <c r="ZL63" s="26"/>
      <c r="ZM63" s="26"/>
      <c r="ZN63" s="26"/>
      <c r="ZO63" s="26"/>
      <c r="ZP63" s="26"/>
      <c r="ZQ63" s="26"/>
      <c r="ZR63" s="26"/>
      <c r="ZS63" s="26"/>
      <c r="ZT63" s="26"/>
      <c r="ZU63" s="26"/>
      <c r="ZV63" s="26"/>
      <c r="ZW63" s="26"/>
      <c r="ZX63" s="26"/>
      <c r="ZY63" s="26"/>
      <c r="ZZ63" s="26"/>
      <c r="AAA63" s="26"/>
      <c r="AAB63" s="26"/>
      <c r="AAC63" s="26"/>
      <c r="AAD63" s="26"/>
      <c r="AAE63" s="26"/>
      <c r="AAF63" s="26"/>
      <c r="AAG63" s="26"/>
      <c r="AAH63" s="26"/>
      <c r="AAI63" s="26"/>
      <c r="AAJ63" s="26"/>
      <c r="AAK63" s="26"/>
      <c r="AAL63" s="26"/>
      <c r="AAM63" s="26"/>
      <c r="AAN63" s="26"/>
      <c r="AAO63" s="26"/>
      <c r="AAP63" s="26"/>
      <c r="AAQ63" s="26"/>
      <c r="AAR63" s="26"/>
      <c r="AAS63" s="26"/>
      <c r="AAT63" s="26"/>
      <c r="AAU63" s="26"/>
      <c r="AAV63" s="26"/>
      <c r="AAW63" s="26"/>
      <c r="AAX63" s="26"/>
      <c r="AAY63" s="26"/>
      <c r="AAZ63" s="26"/>
      <c r="ABA63" s="26"/>
      <c r="ABB63" s="26"/>
      <c r="ABC63" s="26"/>
      <c r="ABD63" s="26"/>
      <c r="ABE63" s="26"/>
      <c r="ABF63" s="26"/>
      <c r="ABG63" s="26"/>
      <c r="ABH63" s="26"/>
      <c r="ABI63" s="26"/>
      <c r="ABJ63" s="26"/>
      <c r="ABK63" s="26"/>
      <c r="ABL63" s="26"/>
      <c r="ABM63" s="26"/>
      <c r="ABN63" s="26"/>
      <c r="ABO63" s="26"/>
      <c r="ABP63" s="26"/>
      <c r="ABQ63" s="26"/>
      <c r="ABR63" s="26"/>
      <c r="ABS63" s="26"/>
      <c r="ABT63" s="26"/>
      <c r="ABU63" s="26"/>
      <c r="ABV63" s="26"/>
      <c r="ABW63" s="26"/>
      <c r="ABX63" s="26"/>
      <c r="ABY63" s="26"/>
      <c r="ABZ63" s="26"/>
      <c r="ACA63" s="26"/>
      <c r="ACB63" s="26"/>
      <c r="ACC63" s="26"/>
      <c r="ACD63" s="26"/>
      <c r="ACE63" s="26"/>
      <c r="ACF63" s="26"/>
      <c r="ACG63" s="26"/>
      <c r="ACH63" s="26"/>
      <c r="ACI63" s="26"/>
      <c r="ACJ63" s="26"/>
      <c r="ACK63" s="26"/>
      <c r="ACL63" s="26"/>
      <c r="ACM63" s="26"/>
      <c r="ACN63" s="26"/>
      <c r="ACO63" s="26"/>
      <c r="ACP63" s="26"/>
      <c r="ACQ63" s="26"/>
      <c r="ACR63" s="26"/>
      <c r="ACS63" s="26"/>
      <c r="ACT63" s="26"/>
      <c r="ACU63" s="26"/>
      <c r="ACV63" s="26"/>
      <c r="ACW63" s="26"/>
      <c r="ACX63" s="26"/>
      <c r="ACY63" s="26"/>
      <c r="ACZ63" s="26"/>
      <c r="ADA63" s="26"/>
      <c r="ADB63" s="26"/>
      <c r="ADC63" s="26"/>
      <c r="ADD63" s="26"/>
      <c r="ADE63" s="26"/>
      <c r="ADF63" s="26"/>
      <c r="ADG63" s="26"/>
      <c r="ADH63" s="26"/>
      <c r="ADI63" s="26"/>
      <c r="ADJ63" s="26"/>
      <c r="ADK63" s="26"/>
      <c r="ADL63" s="26"/>
      <c r="ADM63" s="26"/>
      <c r="ADN63" s="26"/>
      <c r="ADO63" s="26"/>
      <c r="ADP63" s="26"/>
      <c r="ADQ63" s="26"/>
      <c r="ADR63" s="26"/>
      <c r="ADS63" s="26"/>
      <c r="ADT63" s="26"/>
      <c r="ADU63" s="26"/>
      <c r="ADV63" s="26"/>
      <c r="ADW63" s="26"/>
      <c r="ADX63" s="26"/>
      <c r="ADY63" s="26"/>
      <c r="ADZ63" s="26"/>
      <c r="AEA63" s="26"/>
      <c r="AEB63" s="26"/>
      <c r="AEC63" s="26"/>
      <c r="AED63" s="26"/>
      <c r="AEE63" s="26"/>
      <c r="AEF63" s="26"/>
      <c r="AEG63" s="26"/>
      <c r="AEH63" s="26"/>
      <c r="AEI63" s="26"/>
      <c r="AEJ63" s="26"/>
      <c r="AEK63" s="26"/>
      <c r="AEL63" s="26"/>
      <c r="AEM63" s="26"/>
      <c r="AEN63" s="26"/>
      <c r="AEO63" s="26"/>
      <c r="AEP63" s="26"/>
      <c r="AEQ63" s="26"/>
      <c r="AER63" s="26"/>
      <c r="AES63" s="26"/>
      <c r="AET63" s="26"/>
      <c r="AEU63" s="26"/>
      <c r="AEV63" s="26"/>
      <c r="AEW63" s="26"/>
      <c r="AEX63" s="26"/>
      <c r="AEY63" s="26"/>
      <c r="AEZ63" s="26"/>
      <c r="AFA63" s="26"/>
      <c r="AFB63" s="26"/>
      <c r="AFC63" s="26"/>
      <c r="AFD63" s="26"/>
      <c r="AFE63" s="26"/>
      <c r="AFF63" s="26"/>
      <c r="AFG63" s="26"/>
      <c r="AFH63" s="26"/>
      <c r="AFI63" s="26"/>
      <c r="AFJ63" s="26"/>
      <c r="AFK63" s="26"/>
      <c r="AFL63" s="26"/>
      <c r="AFM63" s="26"/>
      <c r="AFN63" s="26"/>
      <c r="AFO63" s="26"/>
      <c r="AFP63" s="26"/>
      <c r="AFQ63" s="26"/>
      <c r="AFR63" s="26"/>
      <c r="AFS63" s="26"/>
      <c r="AFT63" s="26"/>
      <c r="AFU63" s="26"/>
      <c r="AFV63" s="26"/>
      <c r="AFW63" s="26"/>
      <c r="AFX63" s="26"/>
      <c r="AFY63" s="26"/>
      <c r="AFZ63" s="26"/>
      <c r="AGA63" s="26"/>
      <c r="AGB63" s="26"/>
      <c r="AGC63" s="26"/>
      <c r="AGD63" s="26"/>
      <c r="AGE63" s="26"/>
      <c r="AGF63" s="26"/>
      <c r="AGG63" s="26"/>
      <c r="AGH63" s="26"/>
      <c r="AGI63" s="26"/>
      <c r="AGJ63" s="26"/>
      <c r="AGK63" s="26"/>
      <c r="AGL63" s="26"/>
      <c r="AGM63" s="26"/>
      <c r="AGN63" s="26"/>
      <c r="AGO63" s="26"/>
      <c r="AGP63" s="26"/>
      <c r="AGQ63" s="26"/>
      <c r="AGR63" s="26"/>
      <c r="AGS63" s="26"/>
      <c r="AGT63" s="26"/>
      <c r="AGU63" s="26"/>
      <c r="AGV63" s="26"/>
      <c r="AGW63" s="26"/>
      <c r="AGX63" s="26"/>
      <c r="AGY63" s="26"/>
      <c r="AGZ63" s="26"/>
      <c r="AHA63" s="26"/>
      <c r="AHB63" s="26"/>
      <c r="AHC63" s="26"/>
      <c r="AHD63" s="26"/>
      <c r="AHE63" s="26"/>
      <c r="AHF63" s="26"/>
      <c r="AHG63" s="26"/>
      <c r="AHH63" s="26"/>
      <c r="AHI63" s="26"/>
      <c r="AHJ63" s="26"/>
      <c r="AHK63" s="26"/>
      <c r="AHL63" s="26"/>
      <c r="AHM63" s="26"/>
      <c r="AHN63" s="26"/>
      <c r="AHO63" s="26"/>
      <c r="AHP63" s="26"/>
      <c r="AHQ63" s="26"/>
      <c r="AHR63" s="26"/>
      <c r="AHS63" s="26"/>
      <c r="AHT63" s="26"/>
      <c r="AHU63" s="26"/>
      <c r="AHV63" s="26"/>
      <c r="AHW63" s="26"/>
      <c r="AHX63" s="26"/>
      <c r="AHY63" s="26"/>
      <c r="AHZ63" s="26"/>
      <c r="AIA63" s="26"/>
      <c r="AIB63" s="26"/>
      <c r="AIC63" s="26"/>
      <c r="AID63" s="26"/>
      <c r="AIE63" s="26"/>
      <c r="AIF63" s="26"/>
      <c r="AIG63" s="26"/>
      <c r="AIH63" s="26"/>
      <c r="AII63" s="26"/>
      <c r="AIJ63" s="26"/>
      <c r="AIK63" s="26"/>
      <c r="AIL63" s="26"/>
      <c r="AIM63" s="26"/>
      <c r="AIN63" s="26"/>
      <c r="AIO63" s="26"/>
      <c r="AIP63" s="26"/>
      <c r="AIQ63" s="26"/>
      <c r="AIR63" s="26"/>
      <c r="AIS63" s="26"/>
      <c r="AIT63" s="26"/>
      <c r="AIU63" s="26"/>
      <c r="AIV63" s="26"/>
      <c r="AIW63" s="26"/>
      <c r="AIX63" s="26"/>
      <c r="AIY63" s="26"/>
      <c r="AIZ63" s="26"/>
      <c r="AJA63" s="26"/>
      <c r="AJB63" s="26"/>
      <c r="AJC63" s="26"/>
      <c r="AJD63" s="26"/>
      <c r="AJE63" s="26"/>
      <c r="AJF63" s="26"/>
      <c r="AJG63" s="26"/>
      <c r="AJH63" s="26"/>
      <c r="AJI63" s="26"/>
      <c r="AJJ63" s="26"/>
      <c r="AJK63" s="26"/>
      <c r="AJL63" s="26"/>
      <c r="AJM63" s="26"/>
      <c r="AJN63" s="26"/>
      <c r="AJO63" s="26"/>
      <c r="AJP63" s="26"/>
      <c r="AJQ63" s="26"/>
      <c r="AJR63" s="26"/>
      <c r="AJS63" s="26"/>
      <c r="AJT63" s="26"/>
      <c r="AJU63" s="26"/>
      <c r="AJV63" s="26"/>
      <c r="AJW63" s="26"/>
      <c r="AJX63" s="26"/>
      <c r="AJY63" s="26"/>
      <c r="AJZ63" s="26"/>
      <c r="AKA63" s="26"/>
      <c r="AKB63" s="26"/>
      <c r="AKC63" s="26"/>
      <c r="AKD63" s="26"/>
      <c r="AKE63" s="26"/>
      <c r="AKF63" s="26"/>
      <c r="AKG63" s="26"/>
      <c r="AKH63" s="26"/>
      <c r="AKI63" s="26"/>
      <c r="AKJ63" s="26"/>
      <c r="AKK63" s="26"/>
      <c r="AKL63" s="26"/>
      <c r="AKM63" s="26"/>
      <c r="AKN63" s="26"/>
      <c r="AKO63" s="26"/>
      <c r="AKP63" s="26"/>
      <c r="AKQ63" s="26"/>
      <c r="AKR63" s="26"/>
      <c r="AKS63" s="26"/>
      <c r="AKT63" s="26"/>
      <c r="AKU63" s="26"/>
      <c r="AKV63" s="26"/>
      <c r="AKW63" s="26"/>
      <c r="AKX63" s="26"/>
      <c r="AKY63" s="26"/>
      <c r="AKZ63" s="26"/>
      <c r="ALA63" s="26"/>
      <c r="ALB63" s="26"/>
      <c r="ALC63" s="26"/>
      <c r="ALD63" s="26"/>
      <c r="ALE63" s="26"/>
      <c r="ALF63" s="26"/>
      <c r="ALG63" s="26"/>
      <c r="ALH63" s="26"/>
      <c r="ALI63" s="26"/>
      <c r="ALJ63" s="26"/>
      <c r="ALK63" s="26"/>
      <c r="ALL63" s="26"/>
      <c r="ALM63" s="26"/>
      <c r="ALN63" s="26"/>
      <c r="ALO63" s="26"/>
      <c r="ALP63" s="26"/>
      <c r="ALQ63" s="26"/>
      <c r="ALR63" s="26"/>
      <c r="ALS63" s="26"/>
      <c r="ALT63" s="26"/>
      <c r="ALU63" s="26"/>
      <c r="ALV63" s="26"/>
      <c r="ALW63" s="26"/>
      <c r="ALX63" s="26"/>
      <c r="ALY63" s="26"/>
      <c r="ALZ63" s="26"/>
      <c r="AMA63" s="26"/>
      <c r="AMB63" s="26"/>
      <c r="AMC63" s="26"/>
      <c r="AMD63" s="26"/>
      <c r="AME63" s="26"/>
      <c r="AMF63" s="26"/>
      <c r="AMG63" s="26"/>
      <c r="AMH63" s="26"/>
      <c r="AMI63" s="26"/>
      <c r="AMJ63" s="26"/>
      <c r="AMK63" s="26"/>
      <c r="AML63" s="26"/>
      <c r="AMM63" s="26"/>
      <c r="AMN63" s="26"/>
      <c r="AMO63" s="26"/>
      <c r="AMP63" s="26"/>
      <c r="AMQ63" s="26"/>
    </row>
    <row r="64" spans="1:1031" s="27" customFormat="1" ht="84.75" customHeight="1" thickBot="1" x14ac:dyDescent="0.3">
      <c r="A64" s="22">
        <v>48</v>
      </c>
      <c r="B64" s="255"/>
      <c r="C64" s="21" t="s">
        <v>79</v>
      </c>
      <c r="D64" s="21" t="s">
        <v>264</v>
      </c>
      <c r="E64" s="21" t="s">
        <v>352</v>
      </c>
      <c r="F64" s="23" t="s">
        <v>296</v>
      </c>
      <c r="G64" s="22" t="s">
        <v>232</v>
      </c>
      <c r="H64" s="38" t="s">
        <v>297</v>
      </c>
      <c r="I64" s="39">
        <v>43101</v>
      </c>
      <c r="J64" s="39">
        <v>43830</v>
      </c>
      <c r="K64" s="22" t="s">
        <v>164</v>
      </c>
      <c r="L64" s="22" t="s">
        <v>29</v>
      </c>
      <c r="M64" s="22" t="s">
        <v>30</v>
      </c>
      <c r="N64" s="22" t="s">
        <v>30</v>
      </c>
      <c r="O64" s="22" t="s">
        <v>31</v>
      </c>
      <c r="P64" s="22">
        <v>121</v>
      </c>
      <c r="Q64" s="24">
        <v>132370.84</v>
      </c>
      <c r="R64" s="24">
        <v>0</v>
      </c>
      <c r="S64" s="24">
        <v>23816.66</v>
      </c>
      <c r="T64" s="112">
        <f t="shared" si="5"/>
        <v>156187.5</v>
      </c>
      <c r="U64" s="24">
        <v>0</v>
      </c>
      <c r="V64" s="24">
        <v>0</v>
      </c>
      <c r="W64" s="112">
        <f t="shared" si="4"/>
        <v>156187.5</v>
      </c>
      <c r="X64" s="25" t="str">
        <f t="shared" si="6"/>
        <v>in implementare</v>
      </c>
      <c r="Y64" s="31">
        <v>1</v>
      </c>
      <c r="Z64" s="132">
        <v>12707.6</v>
      </c>
      <c r="AA64" s="45">
        <v>0</v>
      </c>
      <c r="AB64" s="102"/>
      <c r="AC64" s="102"/>
      <c r="AD64" s="102"/>
      <c r="AE64" s="102"/>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c r="WE64" s="26"/>
      <c r="WF64" s="26"/>
      <c r="WG64" s="26"/>
      <c r="WH64" s="26"/>
      <c r="WI64" s="26"/>
      <c r="WJ64" s="26"/>
      <c r="WK64" s="26"/>
      <c r="WL64" s="26"/>
      <c r="WM64" s="26"/>
      <c r="WN64" s="26"/>
      <c r="WO64" s="26"/>
      <c r="WP64" s="26"/>
      <c r="WQ64" s="26"/>
      <c r="WR64" s="26"/>
      <c r="WS64" s="26"/>
      <c r="WT64" s="26"/>
      <c r="WU64" s="26"/>
      <c r="WV64" s="26"/>
      <c r="WW64" s="26"/>
      <c r="WX64" s="26"/>
      <c r="WY64" s="26"/>
      <c r="WZ64" s="26"/>
      <c r="XA64" s="26"/>
      <c r="XB64" s="26"/>
      <c r="XC64" s="26"/>
      <c r="XD64" s="26"/>
      <c r="XE64" s="26"/>
      <c r="XF64" s="26"/>
      <c r="XG64" s="26"/>
      <c r="XH64" s="26"/>
      <c r="XI64" s="26"/>
      <c r="XJ64" s="26"/>
      <c r="XK64" s="26"/>
      <c r="XL64" s="26"/>
      <c r="XM64" s="26"/>
      <c r="XN64" s="26"/>
      <c r="XO64" s="26"/>
      <c r="XP64" s="26"/>
      <c r="XQ64" s="26"/>
      <c r="XR64" s="26"/>
      <c r="XS64" s="26"/>
      <c r="XT64" s="26"/>
      <c r="XU64" s="26"/>
      <c r="XV64" s="26"/>
      <c r="XW64" s="26"/>
      <c r="XX64" s="26"/>
      <c r="XY64" s="26"/>
      <c r="XZ64" s="26"/>
      <c r="YA64" s="26"/>
      <c r="YB64" s="26"/>
      <c r="YC64" s="26"/>
      <c r="YD64" s="26"/>
      <c r="YE64" s="26"/>
      <c r="YF64" s="26"/>
      <c r="YG64" s="26"/>
      <c r="YH64" s="26"/>
      <c r="YI64" s="26"/>
      <c r="YJ64" s="26"/>
      <c r="YK64" s="26"/>
      <c r="YL64" s="26"/>
      <c r="YM64" s="26"/>
      <c r="YN64" s="26"/>
      <c r="YO64" s="26"/>
      <c r="YP64" s="26"/>
      <c r="YQ64" s="26"/>
      <c r="YR64" s="26"/>
      <c r="YS64" s="26"/>
      <c r="YT64" s="26"/>
      <c r="YU64" s="26"/>
      <c r="YV64" s="26"/>
      <c r="YW64" s="26"/>
      <c r="YX64" s="26"/>
      <c r="YY64" s="26"/>
      <c r="YZ64" s="26"/>
      <c r="ZA64" s="26"/>
      <c r="ZB64" s="26"/>
      <c r="ZC64" s="26"/>
      <c r="ZD64" s="26"/>
      <c r="ZE64" s="26"/>
      <c r="ZF64" s="26"/>
      <c r="ZG64" s="26"/>
      <c r="ZH64" s="26"/>
      <c r="ZI64" s="26"/>
      <c r="ZJ64" s="26"/>
      <c r="ZK64" s="26"/>
      <c r="ZL64" s="26"/>
      <c r="ZM64" s="26"/>
      <c r="ZN64" s="26"/>
      <c r="ZO64" s="26"/>
      <c r="ZP64" s="26"/>
      <c r="ZQ64" s="26"/>
      <c r="ZR64" s="26"/>
      <c r="ZS64" s="26"/>
      <c r="ZT64" s="26"/>
      <c r="ZU64" s="26"/>
      <c r="ZV64" s="26"/>
      <c r="ZW64" s="26"/>
      <c r="ZX64" s="26"/>
      <c r="ZY64" s="26"/>
      <c r="ZZ64" s="26"/>
      <c r="AAA64" s="26"/>
      <c r="AAB64" s="26"/>
      <c r="AAC64" s="26"/>
      <c r="AAD64" s="26"/>
      <c r="AAE64" s="26"/>
      <c r="AAF64" s="26"/>
      <c r="AAG64" s="26"/>
      <c r="AAH64" s="26"/>
      <c r="AAI64" s="26"/>
      <c r="AAJ64" s="26"/>
      <c r="AAK64" s="26"/>
      <c r="AAL64" s="26"/>
      <c r="AAM64" s="26"/>
      <c r="AAN64" s="26"/>
      <c r="AAO64" s="26"/>
      <c r="AAP64" s="26"/>
      <c r="AAQ64" s="26"/>
      <c r="AAR64" s="26"/>
      <c r="AAS64" s="26"/>
      <c r="AAT64" s="26"/>
      <c r="AAU64" s="26"/>
      <c r="AAV64" s="26"/>
      <c r="AAW64" s="26"/>
      <c r="AAX64" s="26"/>
      <c r="AAY64" s="26"/>
      <c r="AAZ64" s="26"/>
      <c r="ABA64" s="26"/>
      <c r="ABB64" s="26"/>
      <c r="ABC64" s="26"/>
      <c r="ABD64" s="26"/>
      <c r="ABE64" s="26"/>
      <c r="ABF64" s="26"/>
      <c r="ABG64" s="26"/>
      <c r="ABH64" s="26"/>
      <c r="ABI64" s="26"/>
      <c r="ABJ64" s="26"/>
      <c r="ABK64" s="26"/>
      <c r="ABL64" s="26"/>
      <c r="ABM64" s="26"/>
      <c r="ABN64" s="26"/>
      <c r="ABO64" s="26"/>
      <c r="ABP64" s="26"/>
      <c r="ABQ64" s="26"/>
      <c r="ABR64" s="26"/>
      <c r="ABS64" s="26"/>
      <c r="ABT64" s="26"/>
      <c r="ABU64" s="26"/>
      <c r="ABV64" s="26"/>
      <c r="ABW64" s="26"/>
      <c r="ABX64" s="26"/>
      <c r="ABY64" s="26"/>
      <c r="ABZ64" s="26"/>
      <c r="ACA64" s="26"/>
      <c r="ACB64" s="26"/>
      <c r="ACC64" s="26"/>
      <c r="ACD64" s="26"/>
      <c r="ACE64" s="26"/>
      <c r="ACF64" s="26"/>
      <c r="ACG64" s="26"/>
      <c r="ACH64" s="26"/>
      <c r="ACI64" s="26"/>
      <c r="ACJ64" s="26"/>
      <c r="ACK64" s="26"/>
      <c r="ACL64" s="26"/>
      <c r="ACM64" s="26"/>
      <c r="ACN64" s="26"/>
      <c r="ACO64" s="26"/>
      <c r="ACP64" s="26"/>
      <c r="ACQ64" s="26"/>
      <c r="ACR64" s="26"/>
      <c r="ACS64" s="26"/>
      <c r="ACT64" s="26"/>
      <c r="ACU64" s="26"/>
      <c r="ACV64" s="26"/>
      <c r="ACW64" s="26"/>
      <c r="ACX64" s="26"/>
      <c r="ACY64" s="26"/>
      <c r="ACZ64" s="26"/>
      <c r="ADA64" s="26"/>
      <c r="ADB64" s="26"/>
      <c r="ADC64" s="26"/>
      <c r="ADD64" s="26"/>
      <c r="ADE64" s="26"/>
      <c r="ADF64" s="26"/>
      <c r="ADG64" s="26"/>
      <c r="ADH64" s="26"/>
      <c r="ADI64" s="26"/>
      <c r="ADJ64" s="26"/>
      <c r="ADK64" s="26"/>
      <c r="ADL64" s="26"/>
      <c r="ADM64" s="26"/>
      <c r="ADN64" s="26"/>
      <c r="ADO64" s="26"/>
      <c r="ADP64" s="26"/>
      <c r="ADQ64" s="26"/>
      <c r="ADR64" s="26"/>
      <c r="ADS64" s="26"/>
      <c r="ADT64" s="26"/>
      <c r="ADU64" s="26"/>
      <c r="ADV64" s="26"/>
      <c r="ADW64" s="26"/>
      <c r="ADX64" s="26"/>
      <c r="ADY64" s="26"/>
      <c r="ADZ64" s="26"/>
      <c r="AEA64" s="26"/>
      <c r="AEB64" s="26"/>
      <c r="AEC64" s="26"/>
      <c r="AED64" s="26"/>
      <c r="AEE64" s="26"/>
      <c r="AEF64" s="26"/>
      <c r="AEG64" s="26"/>
      <c r="AEH64" s="26"/>
      <c r="AEI64" s="26"/>
      <c r="AEJ64" s="26"/>
      <c r="AEK64" s="26"/>
      <c r="AEL64" s="26"/>
      <c r="AEM64" s="26"/>
      <c r="AEN64" s="26"/>
      <c r="AEO64" s="26"/>
      <c r="AEP64" s="26"/>
      <c r="AEQ64" s="26"/>
      <c r="AER64" s="26"/>
      <c r="AES64" s="26"/>
      <c r="AET64" s="26"/>
      <c r="AEU64" s="26"/>
      <c r="AEV64" s="26"/>
      <c r="AEW64" s="26"/>
      <c r="AEX64" s="26"/>
      <c r="AEY64" s="26"/>
      <c r="AEZ64" s="26"/>
      <c r="AFA64" s="26"/>
      <c r="AFB64" s="26"/>
      <c r="AFC64" s="26"/>
      <c r="AFD64" s="26"/>
      <c r="AFE64" s="26"/>
      <c r="AFF64" s="26"/>
      <c r="AFG64" s="26"/>
      <c r="AFH64" s="26"/>
      <c r="AFI64" s="26"/>
      <c r="AFJ64" s="26"/>
      <c r="AFK64" s="26"/>
      <c r="AFL64" s="26"/>
      <c r="AFM64" s="26"/>
      <c r="AFN64" s="26"/>
      <c r="AFO64" s="26"/>
      <c r="AFP64" s="26"/>
      <c r="AFQ64" s="26"/>
      <c r="AFR64" s="26"/>
      <c r="AFS64" s="26"/>
      <c r="AFT64" s="26"/>
      <c r="AFU64" s="26"/>
      <c r="AFV64" s="26"/>
      <c r="AFW64" s="26"/>
      <c r="AFX64" s="26"/>
      <c r="AFY64" s="26"/>
      <c r="AFZ64" s="26"/>
      <c r="AGA64" s="26"/>
      <c r="AGB64" s="26"/>
      <c r="AGC64" s="26"/>
      <c r="AGD64" s="26"/>
      <c r="AGE64" s="26"/>
      <c r="AGF64" s="26"/>
      <c r="AGG64" s="26"/>
      <c r="AGH64" s="26"/>
      <c r="AGI64" s="26"/>
      <c r="AGJ64" s="26"/>
      <c r="AGK64" s="26"/>
      <c r="AGL64" s="26"/>
      <c r="AGM64" s="26"/>
      <c r="AGN64" s="26"/>
      <c r="AGO64" s="26"/>
      <c r="AGP64" s="26"/>
      <c r="AGQ64" s="26"/>
      <c r="AGR64" s="26"/>
      <c r="AGS64" s="26"/>
      <c r="AGT64" s="26"/>
      <c r="AGU64" s="26"/>
      <c r="AGV64" s="26"/>
      <c r="AGW64" s="26"/>
      <c r="AGX64" s="26"/>
      <c r="AGY64" s="26"/>
      <c r="AGZ64" s="26"/>
      <c r="AHA64" s="26"/>
      <c r="AHB64" s="26"/>
      <c r="AHC64" s="26"/>
      <c r="AHD64" s="26"/>
      <c r="AHE64" s="26"/>
      <c r="AHF64" s="26"/>
      <c r="AHG64" s="26"/>
      <c r="AHH64" s="26"/>
      <c r="AHI64" s="26"/>
      <c r="AHJ64" s="26"/>
      <c r="AHK64" s="26"/>
      <c r="AHL64" s="26"/>
      <c r="AHM64" s="26"/>
      <c r="AHN64" s="26"/>
      <c r="AHO64" s="26"/>
      <c r="AHP64" s="26"/>
      <c r="AHQ64" s="26"/>
      <c r="AHR64" s="26"/>
      <c r="AHS64" s="26"/>
      <c r="AHT64" s="26"/>
      <c r="AHU64" s="26"/>
      <c r="AHV64" s="26"/>
      <c r="AHW64" s="26"/>
      <c r="AHX64" s="26"/>
      <c r="AHY64" s="26"/>
      <c r="AHZ64" s="26"/>
      <c r="AIA64" s="26"/>
      <c r="AIB64" s="26"/>
      <c r="AIC64" s="26"/>
      <c r="AID64" s="26"/>
      <c r="AIE64" s="26"/>
      <c r="AIF64" s="26"/>
      <c r="AIG64" s="26"/>
      <c r="AIH64" s="26"/>
      <c r="AII64" s="26"/>
      <c r="AIJ64" s="26"/>
      <c r="AIK64" s="26"/>
      <c r="AIL64" s="26"/>
      <c r="AIM64" s="26"/>
      <c r="AIN64" s="26"/>
      <c r="AIO64" s="26"/>
      <c r="AIP64" s="26"/>
      <c r="AIQ64" s="26"/>
      <c r="AIR64" s="26"/>
      <c r="AIS64" s="26"/>
      <c r="AIT64" s="26"/>
      <c r="AIU64" s="26"/>
      <c r="AIV64" s="26"/>
      <c r="AIW64" s="26"/>
      <c r="AIX64" s="26"/>
      <c r="AIY64" s="26"/>
      <c r="AIZ64" s="26"/>
      <c r="AJA64" s="26"/>
      <c r="AJB64" s="26"/>
      <c r="AJC64" s="26"/>
      <c r="AJD64" s="26"/>
      <c r="AJE64" s="26"/>
      <c r="AJF64" s="26"/>
      <c r="AJG64" s="26"/>
      <c r="AJH64" s="26"/>
      <c r="AJI64" s="26"/>
      <c r="AJJ64" s="26"/>
      <c r="AJK64" s="26"/>
      <c r="AJL64" s="26"/>
      <c r="AJM64" s="26"/>
      <c r="AJN64" s="26"/>
      <c r="AJO64" s="26"/>
      <c r="AJP64" s="26"/>
      <c r="AJQ64" s="26"/>
      <c r="AJR64" s="26"/>
      <c r="AJS64" s="26"/>
      <c r="AJT64" s="26"/>
      <c r="AJU64" s="26"/>
      <c r="AJV64" s="26"/>
      <c r="AJW64" s="26"/>
      <c r="AJX64" s="26"/>
      <c r="AJY64" s="26"/>
      <c r="AJZ64" s="26"/>
      <c r="AKA64" s="26"/>
      <c r="AKB64" s="26"/>
      <c r="AKC64" s="26"/>
      <c r="AKD64" s="26"/>
      <c r="AKE64" s="26"/>
      <c r="AKF64" s="26"/>
      <c r="AKG64" s="26"/>
      <c r="AKH64" s="26"/>
      <c r="AKI64" s="26"/>
      <c r="AKJ64" s="26"/>
      <c r="AKK64" s="26"/>
      <c r="AKL64" s="26"/>
      <c r="AKM64" s="26"/>
      <c r="AKN64" s="26"/>
      <c r="AKO64" s="26"/>
      <c r="AKP64" s="26"/>
      <c r="AKQ64" s="26"/>
      <c r="AKR64" s="26"/>
      <c r="AKS64" s="26"/>
      <c r="AKT64" s="26"/>
      <c r="AKU64" s="26"/>
      <c r="AKV64" s="26"/>
      <c r="AKW64" s="26"/>
      <c r="AKX64" s="26"/>
      <c r="AKY64" s="26"/>
      <c r="AKZ64" s="26"/>
      <c r="ALA64" s="26"/>
      <c r="ALB64" s="26"/>
      <c r="ALC64" s="26"/>
      <c r="ALD64" s="26"/>
      <c r="ALE64" s="26"/>
      <c r="ALF64" s="26"/>
      <c r="ALG64" s="26"/>
      <c r="ALH64" s="26"/>
      <c r="ALI64" s="26"/>
      <c r="ALJ64" s="26"/>
      <c r="ALK64" s="26"/>
      <c r="ALL64" s="26"/>
      <c r="ALM64" s="26"/>
      <c r="ALN64" s="26"/>
      <c r="ALO64" s="26"/>
      <c r="ALP64" s="26"/>
      <c r="ALQ64" s="26"/>
      <c r="ALR64" s="26"/>
      <c r="ALS64" s="26"/>
      <c r="ALT64" s="26"/>
      <c r="ALU64" s="26"/>
      <c r="ALV64" s="26"/>
      <c r="ALW64" s="26"/>
      <c r="ALX64" s="26"/>
      <c r="ALY64" s="26"/>
      <c r="ALZ64" s="26"/>
      <c r="AMA64" s="26"/>
      <c r="AMB64" s="26"/>
      <c r="AMC64" s="26"/>
      <c r="AMD64" s="26"/>
      <c r="AME64" s="26"/>
      <c r="AMF64" s="26"/>
      <c r="AMG64" s="26"/>
      <c r="AMH64" s="26"/>
      <c r="AMI64" s="26"/>
      <c r="AMJ64" s="26"/>
      <c r="AMK64" s="26"/>
      <c r="AML64" s="26"/>
      <c r="AMM64" s="26"/>
      <c r="AMN64" s="26"/>
      <c r="AMO64" s="26"/>
      <c r="AMP64" s="26"/>
      <c r="AMQ64" s="26"/>
    </row>
    <row r="65" spans="1:1031" s="27" customFormat="1" ht="92.25" customHeight="1" thickBot="1" x14ac:dyDescent="0.3">
      <c r="A65" s="93">
        <v>49</v>
      </c>
      <c r="B65" s="255"/>
      <c r="C65" s="21" t="s">
        <v>79</v>
      </c>
      <c r="D65" s="72" t="s">
        <v>271</v>
      </c>
      <c r="E65" s="21" t="s">
        <v>353</v>
      </c>
      <c r="F65" s="23" t="s">
        <v>272</v>
      </c>
      <c r="G65" s="22" t="s">
        <v>273</v>
      </c>
      <c r="H65" s="38" t="s">
        <v>274</v>
      </c>
      <c r="I65" s="39">
        <v>43222</v>
      </c>
      <c r="J65" s="39">
        <v>44377</v>
      </c>
      <c r="K65" s="22" t="s">
        <v>164</v>
      </c>
      <c r="L65" s="22" t="s">
        <v>29</v>
      </c>
      <c r="M65" s="22" t="s">
        <v>30</v>
      </c>
      <c r="N65" s="22" t="s">
        <v>30</v>
      </c>
      <c r="O65" s="22" t="s">
        <v>31</v>
      </c>
      <c r="P65" s="22">
        <v>121</v>
      </c>
      <c r="Q65" s="24">
        <v>7434308.4800000004</v>
      </c>
      <c r="R65" s="24">
        <v>0</v>
      </c>
      <c r="S65" s="24">
        <v>1343433.37</v>
      </c>
      <c r="T65" s="112">
        <f t="shared" si="5"/>
        <v>8777741.8500000015</v>
      </c>
      <c r="U65" s="24">
        <v>0</v>
      </c>
      <c r="V65" s="24">
        <v>146110.82999999999</v>
      </c>
      <c r="W65" s="112">
        <f t="shared" si="4"/>
        <v>8923852.6800000016</v>
      </c>
      <c r="X65" s="25" t="str">
        <f t="shared" si="6"/>
        <v>in implementare</v>
      </c>
      <c r="Y65" s="31">
        <v>1</v>
      </c>
      <c r="Z65" s="84">
        <v>268899.82</v>
      </c>
      <c r="AA65" s="24">
        <v>0</v>
      </c>
      <c r="AB65" s="102"/>
      <c r="AC65" s="102"/>
      <c r="AD65" s="102"/>
      <c r="AE65" s="102"/>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KW65" s="26"/>
      <c r="KX65" s="26"/>
      <c r="KY65" s="26"/>
      <c r="KZ65" s="26"/>
      <c r="LA65" s="26"/>
      <c r="LB65" s="26"/>
      <c r="LC65" s="26"/>
      <c r="LD65" s="26"/>
      <c r="LE65" s="26"/>
      <c r="LF65" s="26"/>
      <c r="LG65" s="26"/>
      <c r="LH65" s="26"/>
      <c r="LI65" s="26"/>
      <c r="LJ65" s="26"/>
      <c r="LK65" s="26"/>
      <c r="LL65" s="26"/>
      <c r="LM65" s="26"/>
      <c r="LN65" s="26"/>
      <c r="LO65" s="26"/>
      <c r="LP65" s="26"/>
      <c r="LQ65" s="26"/>
      <c r="LR65" s="26"/>
      <c r="LS65" s="26"/>
      <c r="LT65" s="26"/>
      <c r="LU65" s="26"/>
      <c r="LV65" s="26"/>
      <c r="LW65" s="26"/>
      <c r="LX65" s="26"/>
      <c r="LY65" s="26"/>
      <c r="LZ65" s="26"/>
      <c r="MA65" s="26"/>
      <c r="MB65" s="26"/>
      <c r="MC65" s="26"/>
      <c r="MD65" s="26"/>
      <c r="ME65" s="26"/>
      <c r="MF65" s="26"/>
      <c r="MG65" s="26"/>
      <c r="MH65" s="26"/>
      <c r="MI65" s="26"/>
      <c r="MJ65" s="26"/>
      <c r="MK65" s="26"/>
      <c r="ML65" s="26"/>
      <c r="MM65" s="26"/>
      <c r="MN65" s="26"/>
      <c r="MO65" s="26"/>
      <c r="MP65" s="26"/>
      <c r="MQ65" s="26"/>
      <c r="MR65" s="26"/>
      <c r="MS65" s="26"/>
      <c r="MT65" s="26"/>
      <c r="MU65" s="26"/>
      <c r="MV65" s="26"/>
      <c r="MW65" s="26"/>
      <c r="MX65" s="26"/>
      <c r="MY65" s="26"/>
      <c r="MZ65" s="26"/>
      <c r="NA65" s="26"/>
      <c r="NB65" s="26"/>
      <c r="NC65" s="26"/>
      <c r="ND65" s="26"/>
      <c r="NE65" s="26"/>
      <c r="NF65" s="26"/>
      <c r="NG65" s="26"/>
      <c r="NH65" s="26"/>
      <c r="NI65" s="26"/>
      <c r="NJ65" s="26"/>
      <c r="NK65" s="26"/>
      <c r="NL65" s="26"/>
      <c r="NM65" s="26"/>
      <c r="NN65" s="26"/>
      <c r="NO65" s="26"/>
      <c r="NP65" s="26"/>
      <c r="NQ65" s="26"/>
      <c r="NR65" s="26"/>
      <c r="NS65" s="26"/>
      <c r="NT65" s="26"/>
      <c r="NU65" s="26"/>
      <c r="NV65" s="26"/>
      <c r="NW65" s="26"/>
      <c r="NX65" s="26"/>
      <c r="NY65" s="26"/>
      <c r="NZ65" s="26"/>
      <c r="OA65" s="26"/>
      <c r="OB65" s="26"/>
      <c r="OC65" s="26"/>
      <c r="OD65" s="26"/>
      <c r="OE65" s="26"/>
      <c r="OF65" s="26"/>
      <c r="OG65" s="26"/>
      <c r="OH65" s="26"/>
      <c r="OI65" s="26"/>
      <c r="OJ65" s="26"/>
      <c r="OK65" s="26"/>
      <c r="OL65" s="26"/>
      <c r="OM65" s="26"/>
      <c r="ON65" s="26"/>
      <c r="OO65" s="26"/>
      <c r="OP65" s="26"/>
      <c r="OQ65" s="26"/>
      <c r="OR65" s="26"/>
      <c r="OS65" s="26"/>
      <c r="OT65" s="26"/>
      <c r="OU65" s="26"/>
      <c r="OV65" s="26"/>
      <c r="OW65" s="26"/>
      <c r="OX65" s="26"/>
      <c r="OY65" s="26"/>
      <c r="OZ65" s="26"/>
      <c r="PA65" s="26"/>
      <c r="PB65" s="26"/>
      <c r="PC65" s="26"/>
      <c r="PD65" s="26"/>
      <c r="PE65" s="26"/>
      <c r="PF65" s="26"/>
      <c r="PG65" s="26"/>
      <c r="PH65" s="26"/>
      <c r="PI65" s="26"/>
      <c r="PJ65" s="26"/>
      <c r="PK65" s="26"/>
      <c r="PL65" s="26"/>
      <c r="PM65" s="26"/>
      <c r="PN65" s="26"/>
      <c r="PO65" s="26"/>
      <c r="PP65" s="26"/>
      <c r="PQ65" s="26"/>
      <c r="PR65" s="26"/>
      <c r="PS65" s="26"/>
      <c r="PT65" s="26"/>
      <c r="PU65" s="26"/>
      <c r="PV65" s="26"/>
      <c r="PW65" s="26"/>
      <c r="PX65" s="26"/>
      <c r="PY65" s="26"/>
      <c r="PZ65" s="26"/>
      <c r="QA65" s="26"/>
      <c r="QB65" s="26"/>
      <c r="QC65" s="26"/>
      <c r="QD65" s="26"/>
      <c r="QE65" s="26"/>
      <c r="QF65" s="26"/>
      <c r="QG65" s="26"/>
      <c r="QH65" s="26"/>
      <c r="QI65" s="26"/>
      <c r="QJ65" s="26"/>
      <c r="QK65" s="26"/>
      <c r="QL65" s="26"/>
      <c r="QM65" s="26"/>
      <c r="QN65" s="26"/>
      <c r="QO65" s="26"/>
      <c r="QP65" s="26"/>
      <c r="QQ65" s="26"/>
      <c r="QR65" s="26"/>
      <c r="QS65" s="26"/>
      <c r="QT65" s="26"/>
      <c r="QU65" s="26"/>
      <c r="QV65" s="26"/>
      <c r="QW65" s="26"/>
      <c r="QX65" s="26"/>
      <c r="QY65" s="26"/>
      <c r="QZ65" s="26"/>
      <c r="RA65" s="26"/>
      <c r="RB65" s="26"/>
      <c r="RC65" s="26"/>
      <c r="RD65" s="26"/>
      <c r="RE65" s="26"/>
      <c r="RF65" s="26"/>
      <c r="RG65" s="26"/>
      <c r="RH65" s="26"/>
      <c r="RI65" s="26"/>
      <c r="RJ65" s="26"/>
      <c r="RK65" s="26"/>
      <c r="RL65" s="26"/>
      <c r="RM65" s="26"/>
      <c r="RN65" s="26"/>
      <c r="RO65" s="26"/>
      <c r="RP65" s="26"/>
      <c r="RQ65" s="26"/>
      <c r="RR65" s="26"/>
      <c r="RS65" s="26"/>
      <c r="RT65" s="26"/>
      <c r="RU65" s="26"/>
      <c r="RV65" s="26"/>
      <c r="RW65" s="26"/>
      <c r="RX65" s="26"/>
      <c r="RY65" s="26"/>
      <c r="RZ65" s="26"/>
      <c r="SA65" s="26"/>
      <c r="SB65" s="26"/>
      <c r="SC65" s="26"/>
      <c r="SD65" s="26"/>
      <c r="SE65" s="26"/>
      <c r="SF65" s="26"/>
      <c r="SG65" s="26"/>
      <c r="SH65" s="26"/>
      <c r="SI65" s="26"/>
      <c r="SJ65" s="26"/>
      <c r="SK65" s="26"/>
      <c r="SL65" s="26"/>
      <c r="SM65" s="26"/>
      <c r="SN65" s="26"/>
      <c r="SO65" s="26"/>
      <c r="SP65" s="26"/>
      <c r="SQ65" s="26"/>
      <c r="SR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US65" s="26"/>
      <c r="UT65" s="26"/>
      <c r="UU65" s="26"/>
      <c r="UV65" s="26"/>
      <c r="UW65" s="26"/>
      <c r="UX65" s="26"/>
      <c r="UY65" s="26"/>
      <c r="UZ65" s="26"/>
      <c r="VA65" s="26"/>
      <c r="VB65" s="26"/>
      <c r="VC65" s="26"/>
      <c r="VD65" s="26"/>
      <c r="VE65" s="26"/>
      <c r="VF65" s="26"/>
      <c r="VG65" s="26"/>
      <c r="VH65" s="26"/>
      <c r="VI65" s="26"/>
      <c r="VJ65" s="26"/>
      <c r="VK65" s="26"/>
      <c r="VL65" s="26"/>
      <c r="VM65" s="26"/>
      <c r="VN65" s="26"/>
      <c r="VO65" s="26"/>
      <c r="VP65" s="26"/>
      <c r="VQ65" s="26"/>
      <c r="VR65" s="26"/>
      <c r="VS65" s="26"/>
      <c r="VT65" s="26"/>
      <c r="VU65" s="26"/>
      <c r="VV65" s="26"/>
      <c r="VW65" s="26"/>
      <c r="VX65" s="26"/>
      <c r="VY65" s="26"/>
      <c r="VZ65" s="26"/>
      <c r="WA65" s="26"/>
      <c r="WB65" s="26"/>
      <c r="WC65" s="26"/>
      <c r="WD65" s="26"/>
      <c r="WE65" s="26"/>
      <c r="WF65" s="26"/>
      <c r="WG65" s="26"/>
      <c r="WH65" s="26"/>
      <c r="WI65" s="26"/>
      <c r="WJ65" s="26"/>
      <c r="WK65" s="26"/>
      <c r="WL65" s="26"/>
      <c r="WM65" s="26"/>
      <c r="WN65" s="26"/>
      <c r="WO65" s="26"/>
      <c r="WP65" s="26"/>
      <c r="WQ65" s="26"/>
      <c r="WR65" s="26"/>
      <c r="WS65" s="26"/>
      <c r="WT65" s="26"/>
      <c r="WU65" s="26"/>
      <c r="WV65" s="26"/>
      <c r="WW65" s="26"/>
      <c r="WX65" s="26"/>
      <c r="WY65" s="26"/>
      <c r="WZ65" s="26"/>
      <c r="XA65" s="26"/>
      <c r="XB65" s="26"/>
      <c r="XC65" s="26"/>
      <c r="XD65" s="26"/>
      <c r="XE65" s="26"/>
      <c r="XF65" s="26"/>
      <c r="XG65" s="26"/>
      <c r="XH65" s="26"/>
      <c r="XI65" s="26"/>
      <c r="XJ65" s="26"/>
      <c r="XK65" s="26"/>
      <c r="XL65" s="26"/>
      <c r="XM65" s="26"/>
      <c r="XN65" s="26"/>
      <c r="XO65" s="26"/>
      <c r="XP65" s="26"/>
      <c r="XQ65" s="26"/>
      <c r="XR65" s="26"/>
      <c r="XS65" s="26"/>
      <c r="XT65" s="26"/>
      <c r="XU65" s="26"/>
      <c r="XV65" s="26"/>
      <c r="XW65" s="26"/>
      <c r="XX65" s="26"/>
      <c r="XY65" s="26"/>
      <c r="XZ65" s="26"/>
      <c r="YA65" s="26"/>
      <c r="YB65" s="26"/>
      <c r="YC65" s="26"/>
      <c r="YD65" s="26"/>
      <c r="YE65" s="26"/>
      <c r="YF65" s="26"/>
      <c r="YG65" s="26"/>
      <c r="YH65" s="26"/>
      <c r="YI65" s="26"/>
      <c r="YJ65" s="26"/>
      <c r="YK65" s="26"/>
      <c r="YL65" s="26"/>
      <c r="YM65" s="26"/>
      <c r="YN65" s="26"/>
      <c r="YO65" s="26"/>
      <c r="YP65" s="26"/>
      <c r="YQ65" s="26"/>
      <c r="YR65" s="26"/>
      <c r="YS65" s="26"/>
      <c r="YT65" s="26"/>
      <c r="YU65" s="26"/>
      <c r="YV65" s="26"/>
      <c r="YW65" s="26"/>
      <c r="YX65" s="26"/>
      <c r="YY65" s="26"/>
      <c r="YZ65" s="26"/>
      <c r="ZA65" s="26"/>
      <c r="ZB65" s="26"/>
      <c r="ZC65" s="26"/>
      <c r="ZD65" s="26"/>
      <c r="ZE65" s="26"/>
      <c r="ZF65" s="26"/>
      <c r="ZG65" s="26"/>
      <c r="ZH65" s="26"/>
      <c r="ZI65" s="26"/>
      <c r="ZJ65" s="26"/>
      <c r="ZK65" s="26"/>
      <c r="ZL65" s="26"/>
      <c r="ZM65" s="26"/>
      <c r="ZN65" s="26"/>
      <c r="ZO65" s="26"/>
      <c r="ZP65" s="26"/>
      <c r="ZQ65" s="26"/>
      <c r="ZR65" s="26"/>
      <c r="ZS65" s="26"/>
      <c r="ZT65" s="26"/>
      <c r="ZU65" s="26"/>
      <c r="ZV65" s="26"/>
      <c r="ZW65" s="26"/>
      <c r="ZX65" s="26"/>
      <c r="ZY65" s="26"/>
      <c r="ZZ65" s="26"/>
      <c r="AAA65" s="26"/>
      <c r="AAB65" s="26"/>
      <c r="AAC65" s="26"/>
      <c r="AAD65" s="26"/>
      <c r="AAE65" s="26"/>
      <c r="AAF65" s="26"/>
      <c r="AAG65" s="26"/>
      <c r="AAH65" s="26"/>
      <c r="AAI65" s="26"/>
      <c r="AAJ65" s="26"/>
      <c r="AAK65" s="26"/>
      <c r="AAL65" s="26"/>
      <c r="AAM65" s="26"/>
      <c r="AAN65" s="26"/>
      <c r="AAO65" s="26"/>
      <c r="AAP65" s="26"/>
      <c r="AAQ65" s="26"/>
      <c r="AAR65" s="26"/>
      <c r="AAS65" s="26"/>
      <c r="AAT65" s="26"/>
      <c r="AAU65" s="26"/>
      <c r="AAV65" s="26"/>
      <c r="AAW65" s="26"/>
      <c r="AAX65" s="26"/>
      <c r="AAY65" s="26"/>
      <c r="AAZ65" s="26"/>
      <c r="ABA65" s="26"/>
      <c r="ABB65" s="26"/>
      <c r="ABC65" s="26"/>
      <c r="ABD65" s="26"/>
      <c r="ABE65" s="26"/>
      <c r="ABF65" s="26"/>
      <c r="ABG65" s="26"/>
      <c r="ABH65" s="26"/>
      <c r="ABI65" s="26"/>
      <c r="ABJ65" s="26"/>
      <c r="ABK65" s="26"/>
      <c r="ABL65" s="26"/>
      <c r="ABM65" s="26"/>
      <c r="ABN65" s="26"/>
      <c r="ABO65" s="26"/>
      <c r="ABP65" s="26"/>
      <c r="ABQ65" s="26"/>
      <c r="ABR65" s="26"/>
      <c r="ABS65" s="26"/>
      <c r="ABT65" s="26"/>
      <c r="ABU65" s="26"/>
      <c r="ABV65" s="26"/>
      <c r="ABW65" s="26"/>
      <c r="ABX65" s="26"/>
      <c r="ABY65" s="26"/>
      <c r="ABZ65" s="26"/>
      <c r="ACA65" s="26"/>
      <c r="ACB65" s="26"/>
      <c r="ACC65" s="26"/>
      <c r="ACD65" s="26"/>
      <c r="ACE65" s="26"/>
      <c r="ACF65" s="26"/>
      <c r="ACG65" s="26"/>
      <c r="ACH65" s="26"/>
      <c r="ACI65" s="26"/>
      <c r="ACJ65" s="26"/>
      <c r="ACK65" s="26"/>
      <c r="ACL65" s="26"/>
      <c r="ACM65" s="26"/>
      <c r="ACN65" s="26"/>
      <c r="ACO65" s="26"/>
      <c r="ACP65" s="26"/>
      <c r="ACQ65" s="26"/>
      <c r="ACR65" s="26"/>
      <c r="ACS65" s="26"/>
      <c r="ACT65" s="26"/>
      <c r="ACU65" s="26"/>
      <c r="ACV65" s="26"/>
      <c r="ACW65" s="26"/>
      <c r="ACX65" s="26"/>
      <c r="ACY65" s="26"/>
      <c r="ACZ65" s="26"/>
      <c r="ADA65" s="26"/>
      <c r="ADB65" s="26"/>
      <c r="ADC65" s="26"/>
      <c r="ADD65" s="26"/>
      <c r="ADE65" s="26"/>
      <c r="ADF65" s="26"/>
      <c r="ADG65" s="26"/>
      <c r="ADH65" s="26"/>
      <c r="ADI65" s="26"/>
      <c r="ADJ65" s="26"/>
      <c r="ADK65" s="26"/>
      <c r="ADL65" s="26"/>
      <c r="ADM65" s="26"/>
      <c r="ADN65" s="26"/>
      <c r="ADO65" s="26"/>
      <c r="ADP65" s="26"/>
      <c r="ADQ65" s="26"/>
      <c r="ADR65" s="26"/>
      <c r="ADS65" s="26"/>
      <c r="ADT65" s="26"/>
      <c r="ADU65" s="26"/>
      <c r="ADV65" s="26"/>
      <c r="ADW65" s="26"/>
      <c r="ADX65" s="26"/>
      <c r="ADY65" s="26"/>
      <c r="ADZ65" s="26"/>
      <c r="AEA65" s="26"/>
      <c r="AEB65" s="26"/>
      <c r="AEC65" s="26"/>
      <c r="AED65" s="26"/>
      <c r="AEE65" s="26"/>
      <c r="AEF65" s="26"/>
      <c r="AEG65" s="26"/>
      <c r="AEH65" s="26"/>
      <c r="AEI65" s="26"/>
      <c r="AEJ65" s="26"/>
      <c r="AEK65" s="26"/>
      <c r="AEL65" s="26"/>
      <c r="AEM65" s="26"/>
      <c r="AEN65" s="26"/>
      <c r="AEO65" s="26"/>
      <c r="AEP65" s="26"/>
      <c r="AEQ65" s="26"/>
      <c r="AER65" s="26"/>
      <c r="AES65" s="26"/>
      <c r="AET65" s="26"/>
      <c r="AEU65" s="26"/>
      <c r="AEV65" s="26"/>
      <c r="AEW65" s="26"/>
      <c r="AEX65" s="26"/>
      <c r="AEY65" s="26"/>
      <c r="AEZ65" s="26"/>
      <c r="AFA65" s="26"/>
      <c r="AFB65" s="26"/>
      <c r="AFC65" s="26"/>
      <c r="AFD65" s="26"/>
      <c r="AFE65" s="26"/>
      <c r="AFF65" s="26"/>
      <c r="AFG65" s="26"/>
      <c r="AFH65" s="26"/>
      <c r="AFI65" s="26"/>
      <c r="AFJ65" s="26"/>
      <c r="AFK65" s="26"/>
      <c r="AFL65" s="26"/>
      <c r="AFM65" s="26"/>
      <c r="AFN65" s="26"/>
      <c r="AFO65" s="26"/>
      <c r="AFP65" s="26"/>
      <c r="AFQ65" s="26"/>
      <c r="AFR65" s="26"/>
      <c r="AFS65" s="26"/>
      <c r="AFT65" s="26"/>
      <c r="AFU65" s="26"/>
      <c r="AFV65" s="26"/>
      <c r="AFW65" s="26"/>
      <c r="AFX65" s="26"/>
      <c r="AFY65" s="26"/>
      <c r="AFZ65" s="26"/>
      <c r="AGA65" s="26"/>
      <c r="AGB65" s="26"/>
      <c r="AGC65" s="26"/>
      <c r="AGD65" s="26"/>
      <c r="AGE65" s="26"/>
      <c r="AGF65" s="26"/>
      <c r="AGG65" s="26"/>
      <c r="AGH65" s="26"/>
      <c r="AGI65" s="26"/>
      <c r="AGJ65" s="26"/>
      <c r="AGK65" s="26"/>
      <c r="AGL65" s="26"/>
      <c r="AGM65" s="26"/>
      <c r="AGN65" s="26"/>
      <c r="AGO65" s="26"/>
      <c r="AGP65" s="26"/>
      <c r="AGQ65" s="26"/>
      <c r="AGR65" s="26"/>
      <c r="AGS65" s="26"/>
      <c r="AGT65" s="26"/>
      <c r="AGU65" s="26"/>
      <c r="AGV65" s="26"/>
      <c r="AGW65" s="26"/>
      <c r="AGX65" s="26"/>
      <c r="AGY65" s="26"/>
      <c r="AGZ65" s="26"/>
      <c r="AHA65" s="26"/>
      <c r="AHB65" s="26"/>
      <c r="AHC65" s="26"/>
      <c r="AHD65" s="26"/>
      <c r="AHE65" s="26"/>
      <c r="AHF65" s="26"/>
      <c r="AHG65" s="26"/>
      <c r="AHH65" s="26"/>
      <c r="AHI65" s="26"/>
      <c r="AHJ65" s="26"/>
      <c r="AHK65" s="26"/>
      <c r="AHL65" s="26"/>
      <c r="AHM65" s="26"/>
      <c r="AHN65" s="26"/>
      <c r="AHO65" s="26"/>
      <c r="AHP65" s="26"/>
      <c r="AHQ65" s="26"/>
      <c r="AHR65" s="26"/>
      <c r="AHS65" s="26"/>
      <c r="AHT65" s="26"/>
      <c r="AHU65" s="26"/>
      <c r="AHV65" s="26"/>
      <c r="AHW65" s="26"/>
      <c r="AHX65" s="26"/>
      <c r="AHY65" s="26"/>
      <c r="AHZ65" s="26"/>
      <c r="AIA65" s="26"/>
      <c r="AIB65" s="26"/>
      <c r="AIC65" s="26"/>
      <c r="AID65" s="26"/>
      <c r="AIE65" s="26"/>
      <c r="AIF65" s="26"/>
      <c r="AIG65" s="26"/>
      <c r="AIH65" s="26"/>
      <c r="AII65" s="26"/>
      <c r="AIJ65" s="26"/>
      <c r="AIK65" s="26"/>
      <c r="AIL65" s="26"/>
      <c r="AIM65" s="26"/>
      <c r="AIN65" s="26"/>
      <c r="AIO65" s="26"/>
      <c r="AIP65" s="26"/>
      <c r="AIQ65" s="26"/>
      <c r="AIR65" s="26"/>
      <c r="AIS65" s="26"/>
      <c r="AIT65" s="26"/>
      <c r="AIU65" s="26"/>
      <c r="AIV65" s="26"/>
      <c r="AIW65" s="26"/>
      <c r="AIX65" s="26"/>
      <c r="AIY65" s="26"/>
      <c r="AIZ65" s="26"/>
      <c r="AJA65" s="26"/>
      <c r="AJB65" s="26"/>
      <c r="AJC65" s="26"/>
      <c r="AJD65" s="26"/>
      <c r="AJE65" s="26"/>
      <c r="AJF65" s="26"/>
      <c r="AJG65" s="26"/>
      <c r="AJH65" s="26"/>
      <c r="AJI65" s="26"/>
      <c r="AJJ65" s="26"/>
      <c r="AJK65" s="26"/>
      <c r="AJL65" s="26"/>
      <c r="AJM65" s="26"/>
      <c r="AJN65" s="26"/>
      <c r="AJO65" s="26"/>
      <c r="AJP65" s="26"/>
      <c r="AJQ65" s="26"/>
      <c r="AJR65" s="26"/>
      <c r="AJS65" s="26"/>
      <c r="AJT65" s="26"/>
      <c r="AJU65" s="26"/>
      <c r="AJV65" s="26"/>
      <c r="AJW65" s="26"/>
      <c r="AJX65" s="26"/>
      <c r="AJY65" s="26"/>
      <c r="AJZ65" s="26"/>
      <c r="AKA65" s="26"/>
      <c r="AKB65" s="26"/>
      <c r="AKC65" s="26"/>
      <c r="AKD65" s="26"/>
      <c r="AKE65" s="26"/>
      <c r="AKF65" s="26"/>
      <c r="AKG65" s="26"/>
      <c r="AKH65" s="26"/>
      <c r="AKI65" s="26"/>
      <c r="AKJ65" s="26"/>
      <c r="AKK65" s="26"/>
      <c r="AKL65" s="26"/>
      <c r="AKM65" s="26"/>
      <c r="AKN65" s="26"/>
      <c r="AKO65" s="26"/>
      <c r="AKP65" s="26"/>
      <c r="AKQ65" s="26"/>
      <c r="AKR65" s="26"/>
      <c r="AKS65" s="26"/>
      <c r="AKT65" s="26"/>
      <c r="AKU65" s="26"/>
      <c r="AKV65" s="26"/>
      <c r="AKW65" s="26"/>
      <c r="AKX65" s="26"/>
      <c r="AKY65" s="26"/>
      <c r="AKZ65" s="26"/>
      <c r="ALA65" s="26"/>
      <c r="ALB65" s="26"/>
      <c r="ALC65" s="26"/>
      <c r="ALD65" s="26"/>
      <c r="ALE65" s="26"/>
      <c r="ALF65" s="26"/>
      <c r="ALG65" s="26"/>
      <c r="ALH65" s="26"/>
      <c r="ALI65" s="26"/>
      <c r="ALJ65" s="26"/>
      <c r="ALK65" s="26"/>
      <c r="ALL65" s="26"/>
      <c r="ALM65" s="26"/>
      <c r="ALN65" s="26"/>
      <c r="ALO65" s="26"/>
      <c r="ALP65" s="26"/>
      <c r="ALQ65" s="26"/>
      <c r="ALR65" s="26"/>
      <c r="ALS65" s="26"/>
      <c r="ALT65" s="26"/>
      <c r="ALU65" s="26"/>
      <c r="ALV65" s="26"/>
      <c r="ALW65" s="26"/>
      <c r="ALX65" s="26"/>
      <c r="ALY65" s="26"/>
      <c r="ALZ65" s="26"/>
      <c r="AMA65" s="26"/>
      <c r="AMB65" s="26"/>
      <c r="AMC65" s="26"/>
      <c r="AMD65" s="26"/>
      <c r="AME65" s="26"/>
      <c r="AMF65" s="26"/>
      <c r="AMG65" s="26"/>
      <c r="AMH65" s="26"/>
      <c r="AMI65" s="26"/>
      <c r="AMJ65" s="26"/>
      <c r="AMK65" s="26"/>
      <c r="AML65" s="26"/>
      <c r="AMM65" s="26"/>
      <c r="AMN65" s="26"/>
      <c r="AMO65" s="26"/>
      <c r="AMP65" s="26"/>
      <c r="AMQ65" s="26"/>
    </row>
    <row r="66" spans="1:1031" s="27" customFormat="1" ht="74.25" customHeight="1" thickBot="1" x14ac:dyDescent="0.3">
      <c r="A66" s="22">
        <v>50</v>
      </c>
      <c r="B66" s="255"/>
      <c r="C66" s="21" t="s">
        <v>79</v>
      </c>
      <c r="D66" s="21" t="s">
        <v>281</v>
      </c>
      <c r="E66" s="21" t="s">
        <v>354</v>
      </c>
      <c r="F66" s="23" t="s">
        <v>285</v>
      </c>
      <c r="G66" s="22" t="s">
        <v>241</v>
      </c>
      <c r="H66" s="38" t="s">
        <v>286</v>
      </c>
      <c r="I66" s="39">
        <v>42370</v>
      </c>
      <c r="J66" s="39">
        <v>43524</v>
      </c>
      <c r="K66" s="22" t="s">
        <v>164</v>
      </c>
      <c r="L66" s="22" t="s">
        <v>29</v>
      </c>
      <c r="M66" s="22" t="s">
        <v>30</v>
      </c>
      <c r="N66" s="22" t="s">
        <v>30</v>
      </c>
      <c r="O66" s="22" t="s">
        <v>31</v>
      </c>
      <c r="P66" s="22">
        <v>121</v>
      </c>
      <c r="Q66" s="24">
        <v>7342704.4500000002</v>
      </c>
      <c r="R66" s="24">
        <v>0</v>
      </c>
      <c r="S66" s="24">
        <v>1326879.8</v>
      </c>
      <c r="T66" s="112">
        <f t="shared" si="5"/>
        <v>8669584.25</v>
      </c>
      <c r="U66" s="24">
        <v>0</v>
      </c>
      <c r="V66" s="24">
        <v>289712.33</v>
      </c>
      <c r="W66" s="112">
        <f t="shared" si="4"/>
        <v>8959296.5800000001</v>
      </c>
      <c r="X66" s="25" t="str">
        <f t="shared" si="6"/>
        <v>in implementare</v>
      </c>
      <c r="Y66" s="31">
        <v>2</v>
      </c>
      <c r="Z66" s="87">
        <f>5749595.15+1210252.16+191604.12</f>
        <v>7151451.4300000006</v>
      </c>
      <c r="AA66" s="24">
        <v>0</v>
      </c>
      <c r="AB66" s="102"/>
      <c r="AC66" s="102"/>
      <c r="AD66" s="102"/>
      <c r="AE66" s="102"/>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c r="IW66" s="26"/>
      <c r="IX66" s="26"/>
      <c r="IY66" s="26"/>
      <c r="IZ66" s="26"/>
      <c r="JA66" s="26"/>
      <c r="JB66" s="26"/>
      <c r="JC66" s="26"/>
      <c r="JD66" s="26"/>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c r="KD66" s="26"/>
      <c r="KE66" s="26"/>
      <c r="KF66" s="26"/>
      <c r="KG66" s="26"/>
      <c r="KH66" s="26"/>
      <c r="KI66" s="26"/>
      <c r="KJ66" s="26"/>
      <c r="KK66" s="26"/>
      <c r="KL66" s="26"/>
      <c r="KM66" s="26"/>
      <c r="KN66" s="26"/>
      <c r="KO66" s="26"/>
      <c r="KP66" s="26"/>
      <c r="KQ66" s="26"/>
      <c r="KR66" s="26"/>
      <c r="KS66" s="26"/>
      <c r="KT66" s="26"/>
      <c r="KU66" s="26"/>
      <c r="KV66" s="26"/>
      <c r="KW66" s="26"/>
      <c r="KX66" s="26"/>
      <c r="KY66" s="26"/>
      <c r="KZ66" s="26"/>
      <c r="LA66" s="26"/>
      <c r="LB66" s="26"/>
      <c r="LC66" s="26"/>
      <c r="LD66" s="26"/>
      <c r="LE66" s="26"/>
      <c r="LF66" s="26"/>
      <c r="LG66" s="26"/>
      <c r="LH66" s="26"/>
      <c r="LI66" s="26"/>
      <c r="LJ66" s="26"/>
      <c r="LK66" s="26"/>
      <c r="LL66" s="26"/>
      <c r="LM66" s="26"/>
      <c r="LN66" s="26"/>
      <c r="LO66" s="26"/>
      <c r="LP66" s="26"/>
      <c r="LQ66" s="26"/>
      <c r="LR66" s="26"/>
      <c r="LS66" s="26"/>
      <c r="LT66" s="26"/>
      <c r="LU66" s="26"/>
      <c r="LV66" s="26"/>
      <c r="LW66" s="26"/>
      <c r="LX66" s="26"/>
      <c r="LY66" s="26"/>
      <c r="LZ66" s="26"/>
      <c r="MA66" s="26"/>
      <c r="MB66" s="26"/>
      <c r="MC66" s="26"/>
      <c r="MD66" s="26"/>
      <c r="ME66" s="26"/>
      <c r="MF66" s="26"/>
      <c r="MG66" s="26"/>
      <c r="MH66" s="26"/>
      <c r="MI66" s="26"/>
      <c r="MJ66" s="26"/>
      <c r="MK66" s="26"/>
      <c r="ML66" s="26"/>
      <c r="MM66" s="26"/>
      <c r="MN66" s="26"/>
      <c r="MO66" s="26"/>
      <c r="MP66" s="26"/>
      <c r="MQ66" s="26"/>
      <c r="MR66" s="26"/>
      <c r="MS66" s="26"/>
      <c r="MT66" s="26"/>
      <c r="MU66" s="26"/>
      <c r="MV66" s="26"/>
      <c r="MW66" s="26"/>
      <c r="MX66" s="26"/>
      <c r="MY66" s="26"/>
      <c r="MZ66" s="26"/>
      <c r="NA66" s="26"/>
      <c r="NB66" s="26"/>
      <c r="NC66" s="26"/>
      <c r="ND66" s="26"/>
      <c r="NE66" s="26"/>
      <c r="NF66" s="26"/>
      <c r="NG66" s="26"/>
      <c r="NH66" s="26"/>
      <c r="NI66" s="26"/>
      <c r="NJ66" s="26"/>
      <c r="NK66" s="26"/>
      <c r="NL66" s="26"/>
      <c r="NM66" s="26"/>
      <c r="NN66" s="26"/>
      <c r="NO66" s="26"/>
      <c r="NP66" s="26"/>
      <c r="NQ66" s="26"/>
      <c r="NR66" s="26"/>
      <c r="NS66" s="26"/>
      <c r="NT66" s="26"/>
      <c r="NU66" s="26"/>
      <c r="NV66" s="26"/>
      <c r="NW66" s="26"/>
      <c r="NX66" s="26"/>
      <c r="NY66" s="26"/>
      <c r="NZ66" s="26"/>
      <c r="OA66" s="26"/>
      <c r="OB66" s="26"/>
      <c r="OC66" s="26"/>
      <c r="OD66" s="26"/>
      <c r="OE66" s="26"/>
      <c r="OF66" s="26"/>
      <c r="OG66" s="26"/>
      <c r="OH66" s="26"/>
      <c r="OI66" s="26"/>
      <c r="OJ66" s="26"/>
      <c r="OK66" s="26"/>
      <c r="OL66" s="26"/>
      <c r="OM66" s="26"/>
      <c r="ON66" s="26"/>
      <c r="OO66" s="26"/>
      <c r="OP66" s="26"/>
      <c r="OQ66" s="26"/>
      <c r="OR66" s="26"/>
      <c r="OS66" s="26"/>
      <c r="OT66" s="26"/>
      <c r="OU66" s="26"/>
      <c r="OV66" s="26"/>
      <c r="OW66" s="26"/>
      <c r="OX66" s="26"/>
      <c r="OY66" s="26"/>
      <c r="OZ66" s="26"/>
      <c r="PA66" s="26"/>
      <c r="PB66" s="26"/>
      <c r="PC66" s="26"/>
      <c r="PD66" s="26"/>
      <c r="PE66" s="26"/>
      <c r="PF66" s="26"/>
      <c r="PG66" s="26"/>
      <c r="PH66" s="26"/>
      <c r="PI66" s="26"/>
      <c r="PJ66" s="26"/>
      <c r="PK66" s="26"/>
      <c r="PL66" s="26"/>
      <c r="PM66" s="26"/>
      <c r="PN66" s="26"/>
      <c r="PO66" s="26"/>
      <c r="PP66" s="26"/>
      <c r="PQ66" s="26"/>
      <c r="PR66" s="26"/>
      <c r="PS66" s="26"/>
      <c r="PT66" s="26"/>
      <c r="PU66" s="26"/>
      <c r="PV66" s="26"/>
      <c r="PW66" s="26"/>
      <c r="PX66" s="26"/>
      <c r="PY66" s="26"/>
      <c r="PZ66" s="26"/>
      <c r="QA66" s="26"/>
      <c r="QB66" s="26"/>
      <c r="QC66" s="26"/>
      <c r="QD66" s="26"/>
      <c r="QE66" s="26"/>
      <c r="QF66" s="26"/>
      <c r="QG66" s="26"/>
      <c r="QH66" s="26"/>
      <c r="QI66" s="26"/>
      <c r="QJ66" s="26"/>
      <c r="QK66" s="26"/>
      <c r="QL66" s="26"/>
      <c r="QM66" s="26"/>
      <c r="QN66" s="26"/>
      <c r="QO66" s="26"/>
      <c r="QP66" s="26"/>
      <c r="QQ66" s="26"/>
      <c r="QR66" s="26"/>
      <c r="QS66" s="26"/>
      <c r="QT66" s="26"/>
      <c r="QU66" s="26"/>
      <c r="QV66" s="26"/>
      <c r="QW66" s="26"/>
      <c r="QX66" s="26"/>
      <c r="QY66" s="26"/>
      <c r="QZ66" s="26"/>
      <c r="RA66" s="26"/>
      <c r="RB66" s="26"/>
      <c r="RC66" s="26"/>
      <c r="RD66" s="26"/>
      <c r="RE66" s="26"/>
      <c r="RF66" s="26"/>
      <c r="RG66" s="26"/>
      <c r="RH66" s="26"/>
      <c r="RI66" s="26"/>
      <c r="RJ66" s="26"/>
      <c r="RK66" s="26"/>
      <c r="RL66" s="26"/>
      <c r="RM66" s="26"/>
      <c r="RN66" s="26"/>
      <c r="RO66" s="26"/>
      <c r="RP66" s="26"/>
      <c r="RQ66" s="26"/>
      <c r="RR66" s="26"/>
      <c r="RS66" s="26"/>
      <c r="RT66" s="26"/>
      <c r="RU66" s="26"/>
      <c r="RV66" s="26"/>
      <c r="RW66" s="26"/>
      <c r="RX66" s="26"/>
      <c r="RY66" s="26"/>
      <c r="RZ66" s="26"/>
      <c r="SA66" s="26"/>
      <c r="SB66" s="26"/>
      <c r="SC66" s="26"/>
      <c r="SD66" s="26"/>
      <c r="SE66" s="26"/>
      <c r="SF66" s="26"/>
      <c r="SG66" s="26"/>
      <c r="SH66" s="26"/>
      <c r="SI66" s="26"/>
      <c r="SJ66" s="26"/>
      <c r="SK66" s="26"/>
      <c r="SL66" s="26"/>
      <c r="SM66" s="26"/>
      <c r="SN66" s="26"/>
      <c r="SO66" s="26"/>
      <c r="SP66" s="26"/>
      <c r="SQ66" s="26"/>
      <c r="SR66" s="26"/>
      <c r="SS66" s="26"/>
      <c r="ST66" s="26"/>
      <c r="SU66" s="26"/>
      <c r="SV66" s="26"/>
      <c r="SW66" s="26"/>
      <c r="SX66" s="26"/>
      <c r="SY66" s="26"/>
      <c r="SZ66" s="26"/>
      <c r="TA66" s="26"/>
      <c r="TB66" s="26"/>
      <c r="TC66" s="26"/>
      <c r="TD66" s="26"/>
      <c r="TE66" s="26"/>
      <c r="TF66" s="26"/>
      <c r="TG66" s="26"/>
      <c r="TH66" s="26"/>
      <c r="TI66" s="26"/>
      <c r="TJ66" s="26"/>
      <c r="TK66" s="26"/>
      <c r="TL66" s="26"/>
      <c r="TM66" s="26"/>
      <c r="TN66" s="26"/>
      <c r="TO66" s="26"/>
      <c r="TP66" s="26"/>
      <c r="TQ66" s="26"/>
      <c r="TR66" s="26"/>
      <c r="TS66" s="26"/>
      <c r="TT66" s="26"/>
      <c r="TU66" s="26"/>
      <c r="TV66" s="26"/>
      <c r="TW66" s="26"/>
      <c r="TX66" s="26"/>
      <c r="TY66" s="26"/>
      <c r="TZ66" s="26"/>
      <c r="UA66" s="26"/>
      <c r="UB66" s="26"/>
      <c r="UC66" s="26"/>
      <c r="UD66" s="26"/>
      <c r="UE66" s="26"/>
      <c r="UF66" s="26"/>
      <c r="UG66" s="26"/>
      <c r="UH66" s="26"/>
      <c r="UI66" s="26"/>
      <c r="UJ66" s="26"/>
      <c r="UK66" s="26"/>
      <c r="UL66" s="26"/>
      <c r="UM66" s="26"/>
      <c r="UN66" s="26"/>
      <c r="UO66" s="26"/>
      <c r="UP66" s="26"/>
      <c r="UQ66" s="26"/>
      <c r="UR66" s="26"/>
      <c r="US66" s="26"/>
      <c r="UT66" s="26"/>
      <c r="UU66" s="26"/>
      <c r="UV66" s="26"/>
      <c r="UW66" s="26"/>
      <c r="UX66" s="26"/>
      <c r="UY66" s="26"/>
      <c r="UZ66" s="26"/>
      <c r="VA66" s="26"/>
      <c r="VB66" s="26"/>
      <c r="VC66" s="26"/>
      <c r="VD66" s="26"/>
      <c r="VE66" s="26"/>
      <c r="VF66" s="26"/>
      <c r="VG66" s="26"/>
      <c r="VH66" s="26"/>
      <c r="VI66" s="26"/>
      <c r="VJ66" s="26"/>
      <c r="VK66" s="26"/>
      <c r="VL66" s="26"/>
      <c r="VM66" s="26"/>
      <c r="VN66" s="26"/>
      <c r="VO66" s="26"/>
      <c r="VP66" s="26"/>
      <c r="VQ66" s="26"/>
      <c r="VR66" s="26"/>
      <c r="VS66" s="26"/>
      <c r="VT66" s="26"/>
      <c r="VU66" s="26"/>
      <c r="VV66" s="26"/>
      <c r="VW66" s="26"/>
      <c r="VX66" s="26"/>
      <c r="VY66" s="26"/>
      <c r="VZ66" s="26"/>
      <c r="WA66" s="26"/>
      <c r="WB66" s="26"/>
      <c r="WC66" s="26"/>
      <c r="WD66" s="26"/>
      <c r="WE66" s="26"/>
      <c r="WF66" s="26"/>
      <c r="WG66" s="26"/>
      <c r="WH66" s="26"/>
      <c r="WI66" s="26"/>
      <c r="WJ66" s="26"/>
      <c r="WK66" s="26"/>
      <c r="WL66" s="26"/>
      <c r="WM66" s="26"/>
      <c r="WN66" s="26"/>
      <c r="WO66" s="26"/>
      <c r="WP66" s="26"/>
      <c r="WQ66" s="26"/>
      <c r="WR66" s="26"/>
      <c r="WS66" s="26"/>
      <c r="WT66" s="26"/>
      <c r="WU66" s="26"/>
      <c r="WV66" s="26"/>
      <c r="WW66" s="26"/>
      <c r="WX66" s="26"/>
      <c r="WY66" s="26"/>
      <c r="WZ66" s="26"/>
      <c r="XA66" s="26"/>
      <c r="XB66" s="26"/>
      <c r="XC66" s="26"/>
      <c r="XD66" s="26"/>
      <c r="XE66" s="26"/>
      <c r="XF66" s="26"/>
      <c r="XG66" s="26"/>
      <c r="XH66" s="26"/>
      <c r="XI66" s="26"/>
      <c r="XJ66" s="26"/>
      <c r="XK66" s="26"/>
      <c r="XL66" s="26"/>
      <c r="XM66" s="26"/>
      <c r="XN66" s="26"/>
      <c r="XO66" s="26"/>
      <c r="XP66" s="26"/>
      <c r="XQ66" s="26"/>
      <c r="XR66" s="26"/>
      <c r="XS66" s="26"/>
      <c r="XT66" s="26"/>
      <c r="XU66" s="26"/>
      <c r="XV66" s="26"/>
      <c r="XW66" s="26"/>
      <c r="XX66" s="26"/>
      <c r="XY66" s="26"/>
      <c r="XZ66" s="26"/>
      <c r="YA66" s="26"/>
      <c r="YB66" s="26"/>
      <c r="YC66" s="26"/>
      <c r="YD66" s="26"/>
      <c r="YE66" s="26"/>
      <c r="YF66" s="26"/>
      <c r="YG66" s="26"/>
      <c r="YH66" s="26"/>
      <c r="YI66" s="26"/>
      <c r="YJ66" s="26"/>
      <c r="YK66" s="26"/>
      <c r="YL66" s="26"/>
      <c r="YM66" s="26"/>
      <c r="YN66" s="26"/>
      <c r="YO66" s="26"/>
      <c r="YP66" s="26"/>
      <c r="YQ66" s="26"/>
      <c r="YR66" s="26"/>
      <c r="YS66" s="26"/>
      <c r="YT66" s="26"/>
      <c r="YU66" s="26"/>
      <c r="YV66" s="26"/>
      <c r="YW66" s="26"/>
      <c r="YX66" s="26"/>
      <c r="YY66" s="26"/>
      <c r="YZ66" s="26"/>
      <c r="ZA66" s="26"/>
      <c r="ZB66" s="26"/>
      <c r="ZC66" s="26"/>
      <c r="ZD66" s="26"/>
      <c r="ZE66" s="26"/>
      <c r="ZF66" s="26"/>
      <c r="ZG66" s="26"/>
      <c r="ZH66" s="26"/>
      <c r="ZI66" s="26"/>
      <c r="ZJ66" s="26"/>
      <c r="ZK66" s="26"/>
      <c r="ZL66" s="26"/>
      <c r="ZM66" s="26"/>
      <c r="ZN66" s="26"/>
      <c r="ZO66" s="26"/>
      <c r="ZP66" s="26"/>
      <c r="ZQ66" s="26"/>
      <c r="ZR66" s="26"/>
      <c r="ZS66" s="26"/>
      <c r="ZT66" s="26"/>
      <c r="ZU66" s="26"/>
      <c r="ZV66" s="26"/>
      <c r="ZW66" s="26"/>
      <c r="ZX66" s="26"/>
      <c r="ZY66" s="26"/>
      <c r="ZZ66" s="26"/>
      <c r="AAA66" s="26"/>
      <c r="AAB66" s="26"/>
      <c r="AAC66" s="26"/>
      <c r="AAD66" s="26"/>
      <c r="AAE66" s="26"/>
      <c r="AAF66" s="26"/>
      <c r="AAG66" s="26"/>
      <c r="AAH66" s="26"/>
      <c r="AAI66" s="26"/>
      <c r="AAJ66" s="26"/>
      <c r="AAK66" s="26"/>
      <c r="AAL66" s="26"/>
      <c r="AAM66" s="26"/>
      <c r="AAN66" s="26"/>
      <c r="AAO66" s="26"/>
      <c r="AAP66" s="26"/>
      <c r="AAQ66" s="26"/>
      <c r="AAR66" s="26"/>
      <c r="AAS66" s="26"/>
      <c r="AAT66" s="26"/>
      <c r="AAU66" s="26"/>
      <c r="AAV66" s="26"/>
      <c r="AAW66" s="26"/>
      <c r="AAX66" s="26"/>
      <c r="AAY66" s="26"/>
      <c r="AAZ66" s="26"/>
      <c r="ABA66" s="26"/>
      <c r="ABB66" s="26"/>
      <c r="ABC66" s="26"/>
      <c r="ABD66" s="26"/>
      <c r="ABE66" s="26"/>
      <c r="ABF66" s="26"/>
      <c r="ABG66" s="26"/>
      <c r="ABH66" s="26"/>
      <c r="ABI66" s="26"/>
      <c r="ABJ66" s="26"/>
      <c r="ABK66" s="26"/>
      <c r="ABL66" s="26"/>
      <c r="ABM66" s="26"/>
      <c r="ABN66" s="26"/>
      <c r="ABO66" s="26"/>
      <c r="ABP66" s="26"/>
      <c r="ABQ66" s="26"/>
      <c r="ABR66" s="26"/>
      <c r="ABS66" s="26"/>
      <c r="ABT66" s="26"/>
      <c r="ABU66" s="26"/>
      <c r="ABV66" s="26"/>
      <c r="ABW66" s="26"/>
      <c r="ABX66" s="26"/>
      <c r="ABY66" s="26"/>
      <c r="ABZ66" s="26"/>
      <c r="ACA66" s="26"/>
      <c r="ACB66" s="26"/>
      <c r="ACC66" s="26"/>
      <c r="ACD66" s="26"/>
      <c r="ACE66" s="26"/>
      <c r="ACF66" s="26"/>
      <c r="ACG66" s="26"/>
      <c r="ACH66" s="26"/>
      <c r="ACI66" s="26"/>
      <c r="ACJ66" s="26"/>
      <c r="ACK66" s="26"/>
      <c r="ACL66" s="26"/>
      <c r="ACM66" s="26"/>
      <c r="ACN66" s="26"/>
      <c r="ACO66" s="26"/>
      <c r="ACP66" s="26"/>
      <c r="ACQ66" s="26"/>
      <c r="ACR66" s="26"/>
      <c r="ACS66" s="26"/>
      <c r="ACT66" s="26"/>
      <c r="ACU66" s="26"/>
      <c r="ACV66" s="26"/>
      <c r="ACW66" s="26"/>
      <c r="ACX66" s="26"/>
      <c r="ACY66" s="26"/>
      <c r="ACZ66" s="26"/>
      <c r="ADA66" s="26"/>
      <c r="ADB66" s="26"/>
      <c r="ADC66" s="26"/>
      <c r="ADD66" s="26"/>
      <c r="ADE66" s="26"/>
      <c r="ADF66" s="26"/>
      <c r="ADG66" s="26"/>
      <c r="ADH66" s="26"/>
      <c r="ADI66" s="26"/>
      <c r="ADJ66" s="26"/>
      <c r="ADK66" s="26"/>
      <c r="ADL66" s="26"/>
      <c r="ADM66" s="26"/>
      <c r="ADN66" s="26"/>
      <c r="ADO66" s="26"/>
      <c r="ADP66" s="26"/>
      <c r="ADQ66" s="26"/>
      <c r="ADR66" s="26"/>
      <c r="ADS66" s="26"/>
      <c r="ADT66" s="26"/>
      <c r="ADU66" s="26"/>
      <c r="ADV66" s="26"/>
      <c r="ADW66" s="26"/>
      <c r="ADX66" s="26"/>
      <c r="ADY66" s="26"/>
      <c r="ADZ66" s="26"/>
      <c r="AEA66" s="26"/>
      <c r="AEB66" s="26"/>
      <c r="AEC66" s="26"/>
      <c r="AED66" s="26"/>
      <c r="AEE66" s="26"/>
      <c r="AEF66" s="26"/>
      <c r="AEG66" s="26"/>
      <c r="AEH66" s="26"/>
      <c r="AEI66" s="26"/>
      <c r="AEJ66" s="26"/>
      <c r="AEK66" s="26"/>
      <c r="AEL66" s="26"/>
      <c r="AEM66" s="26"/>
      <c r="AEN66" s="26"/>
      <c r="AEO66" s="26"/>
      <c r="AEP66" s="26"/>
      <c r="AEQ66" s="26"/>
      <c r="AER66" s="26"/>
      <c r="AES66" s="26"/>
      <c r="AET66" s="26"/>
      <c r="AEU66" s="26"/>
      <c r="AEV66" s="26"/>
      <c r="AEW66" s="26"/>
      <c r="AEX66" s="26"/>
      <c r="AEY66" s="26"/>
      <c r="AEZ66" s="26"/>
      <c r="AFA66" s="26"/>
      <c r="AFB66" s="26"/>
      <c r="AFC66" s="26"/>
      <c r="AFD66" s="26"/>
      <c r="AFE66" s="26"/>
      <c r="AFF66" s="26"/>
      <c r="AFG66" s="26"/>
      <c r="AFH66" s="26"/>
      <c r="AFI66" s="26"/>
      <c r="AFJ66" s="26"/>
      <c r="AFK66" s="26"/>
      <c r="AFL66" s="26"/>
      <c r="AFM66" s="26"/>
      <c r="AFN66" s="26"/>
      <c r="AFO66" s="26"/>
      <c r="AFP66" s="26"/>
      <c r="AFQ66" s="26"/>
      <c r="AFR66" s="26"/>
      <c r="AFS66" s="26"/>
      <c r="AFT66" s="26"/>
      <c r="AFU66" s="26"/>
      <c r="AFV66" s="26"/>
      <c r="AFW66" s="26"/>
      <c r="AFX66" s="26"/>
      <c r="AFY66" s="26"/>
      <c r="AFZ66" s="26"/>
      <c r="AGA66" s="26"/>
      <c r="AGB66" s="26"/>
      <c r="AGC66" s="26"/>
      <c r="AGD66" s="26"/>
      <c r="AGE66" s="26"/>
      <c r="AGF66" s="26"/>
      <c r="AGG66" s="26"/>
      <c r="AGH66" s="26"/>
      <c r="AGI66" s="26"/>
      <c r="AGJ66" s="26"/>
      <c r="AGK66" s="26"/>
      <c r="AGL66" s="26"/>
      <c r="AGM66" s="26"/>
      <c r="AGN66" s="26"/>
      <c r="AGO66" s="26"/>
      <c r="AGP66" s="26"/>
      <c r="AGQ66" s="26"/>
      <c r="AGR66" s="26"/>
      <c r="AGS66" s="26"/>
      <c r="AGT66" s="26"/>
      <c r="AGU66" s="26"/>
      <c r="AGV66" s="26"/>
      <c r="AGW66" s="26"/>
      <c r="AGX66" s="26"/>
      <c r="AGY66" s="26"/>
      <c r="AGZ66" s="26"/>
      <c r="AHA66" s="26"/>
      <c r="AHB66" s="26"/>
      <c r="AHC66" s="26"/>
      <c r="AHD66" s="26"/>
      <c r="AHE66" s="26"/>
      <c r="AHF66" s="26"/>
      <c r="AHG66" s="26"/>
      <c r="AHH66" s="26"/>
      <c r="AHI66" s="26"/>
      <c r="AHJ66" s="26"/>
      <c r="AHK66" s="26"/>
      <c r="AHL66" s="26"/>
      <c r="AHM66" s="26"/>
      <c r="AHN66" s="26"/>
      <c r="AHO66" s="26"/>
      <c r="AHP66" s="26"/>
      <c r="AHQ66" s="26"/>
      <c r="AHR66" s="26"/>
      <c r="AHS66" s="26"/>
      <c r="AHT66" s="26"/>
      <c r="AHU66" s="26"/>
      <c r="AHV66" s="26"/>
      <c r="AHW66" s="26"/>
      <c r="AHX66" s="26"/>
      <c r="AHY66" s="26"/>
      <c r="AHZ66" s="26"/>
      <c r="AIA66" s="26"/>
      <c r="AIB66" s="26"/>
      <c r="AIC66" s="26"/>
      <c r="AID66" s="26"/>
      <c r="AIE66" s="26"/>
      <c r="AIF66" s="26"/>
      <c r="AIG66" s="26"/>
      <c r="AIH66" s="26"/>
      <c r="AII66" s="26"/>
      <c r="AIJ66" s="26"/>
      <c r="AIK66" s="26"/>
      <c r="AIL66" s="26"/>
      <c r="AIM66" s="26"/>
      <c r="AIN66" s="26"/>
      <c r="AIO66" s="26"/>
      <c r="AIP66" s="26"/>
      <c r="AIQ66" s="26"/>
      <c r="AIR66" s="26"/>
      <c r="AIS66" s="26"/>
      <c r="AIT66" s="26"/>
      <c r="AIU66" s="26"/>
      <c r="AIV66" s="26"/>
      <c r="AIW66" s="26"/>
      <c r="AIX66" s="26"/>
      <c r="AIY66" s="26"/>
      <c r="AIZ66" s="26"/>
      <c r="AJA66" s="26"/>
      <c r="AJB66" s="26"/>
      <c r="AJC66" s="26"/>
      <c r="AJD66" s="26"/>
      <c r="AJE66" s="26"/>
      <c r="AJF66" s="26"/>
      <c r="AJG66" s="26"/>
      <c r="AJH66" s="26"/>
      <c r="AJI66" s="26"/>
      <c r="AJJ66" s="26"/>
      <c r="AJK66" s="26"/>
      <c r="AJL66" s="26"/>
      <c r="AJM66" s="26"/>
      <c r="AJN66" s="26"/>
      <c r="AJO66" s="26"/>
      <c r="AJP66" s="26"/>
      <c r="AJQ66" s="26"/>
      <c r="AJR66" s="26"/>
      <c r="AJS66" s="26"/>
      <c r="AJT66" s="26"/>
      <c r="AJU66" s="26"/>
      <c r="AJV66" s="26"/>
      <c r="AJW66" s="26"/>
      <c r="AJX66" s="26"/>
      <c r="AJY66" s="26"/>
      <c r="AJZ66" s="26"/>
      <c r="AKA66" s="26"/>
      <c r="AKB66" s="26"/>
      <c r="AKC66" s="26"/>
      <c r="AKD66" s="26"/>
      <c r="AKE66" s="26"/>
      <c r="AKF66" s="26"/>
      <c r="AKG66" s="26"/>
      <c r="AKH66" s="26"/>
      <c r="AKI66" s="26"/>
      <c r="AKJ66" s="26"/>
      <c r="AKK66" s="26"/>
      <c r="AKL66" s="26"/>
      <c r="AKM66" s="26"/>
      <c r="AKN66" s="26"/>
      <c r="AKO66" s="26"/>
      <c r="AKP66" s="26"/>
      <c r="AKQ66" s="26"/>
      <c r="AKR66" s="26"/>
      <c r="AKS66" s="26"/>
      <c r="AKT66" s="26"/>
      <c r="AKU66" s="26"/>
      <c r="AKV66" s="26"/>
      <c r="AKW66" s="26"/>
      <c r="AKX66" s="26"/>
      <c r="AKY66" s="26"/>
      <c r="AKZ66" s="26"/>
      <c r="ALA66" s="26"/>
      <c r="ALB66" s="26"/>
      <c r="ALC66" s="26"/>
      <c r="ALD66" s="26"/>
      <c r="ALE66" s="26"/>
      <c r="ALF66" s="26"/>
      <c r="ALG66" s="26"/>
      <c r="ALH66" s="26"/>
      <c r="ALI66" s="26"/>
      <c r="ALJ66" s="26"/>
      <c r="ALK66" s="26"/>
      <c r="ALL66" s="26"/>
      <c r="ALM66" s="26"/>
      <c r="ALN66" s="26"/>
      <c r="ALO66" s="26"/>
      <c r="ALP66" s="26"/>
      <c r="ALQ66" s="26"/>
      <c r="ALR66" s="26"/>
      <c r="ALS66" s="26"/>
      <c r="ALT66" s="26"/>
      <c r="ALU66" s="26"/>
      <c r="ALV66" s="26"/>
      <c r="ALW66" s="26"/>
      <c r="ALX66" s="26"/>
      <c r="ALY66" s="26"/>
      <c r="ALZ66" s="26"/>
      <c r="AMA66" s="26"/>
      <c r="AMB66" s="26"/>
      <c r="AMC66" s="26"/>
      <c r="AMD66" s="26"/>
      <c r="AME66" s="26"/>
      <c r="AMF66" s="26"/>
      <c r="AMG66" s="26"/>
      <c r="AMH66" s="26"/>
      <c r="AMI66" s="26"/>
      <c r="AMJ66" s="26"/>
      <c r="AMK66" s="26"/>
      <c r="AML66" s="26"/>
      <c r="AMM66" s="26"/>
      <c r="AMN66" s="26"/>
      <c r="AMO66" s="26"/>
      <c r="AMP66" s="26"/>
      <c r="AMQ66" s="26"/>
    </row>
    <row r="67" spans="1:1031" s="27" customFormat="1" ht="108" customHeight="1" thickBot="1" x14ac:dyDescent="0.3">
      <c r="A67" s="93">
        <v>51</v>
      </c>
      <c r="B67" s="255"/>
      <c r="C67" s="21" t="s">
        <v>309</v>
      </c>
      <c r="D67" s="21" t="s">
        <v>312</v>
      </c>
      <c r="E67" s="21" t="s">
        <v>356</v>
      </c>
      <c r="F67" s="23" t="s">
        <v>313</v>
      </c>
      <c r="G67" s="22" t="s">
        <v>494</v>
      </c>
      <c r="H67" s="68" t="s">
        <v>316</v>
      </c>
      <c r="I67" s="70">
        <v>43374</v>
      </c>
      <c r="J67" s="39">
        <v>44500</v>
      </c>
      <c r="K67" s="22" t="s">
        <v>164</v>
      </c>
      <c r="L67" s="22" t="s">
        <v>29</v>
      </c>
      <c r="M67" s="22" t="s">
        <v>30</v>
      </c>
      <c r="N67" s="22" t="s">
        <v>30</v>
      </c>
      <c r="O67" s="22" t="s">
        <v>31</v>
      </c>
      <c r="P67" s="22">
        <v>121</v>
      </c>
      <c r="Q67" s="24">
        <f>9406515.41+135924.45</f>
        <v>9542439.8599999994</v>
      </c>
      <c r="R67" s="24">
        <v>0</v>
      </c>
      <c r="S67" s="24">
        <v>1731083.3</v>
      </c>
      <c r="T67" s="112">
        <f t="shared" si="5"/>
        <v>11273523.16</v>
      </c>
      <c r="U67" s="24">
        <v>0</v>
      </c>
      <c r="V67" s="24">
        <v>217368</v>
      </c>
      <c r="W67" s="112">
        <f t="shared" si="4"/>
        <v>11490891.16</v>
      </c>
      <c r="X67" s="25" t="str">
        <f t="shared" si="6"/>
        <v>in implementare</v>
      </c>
      <c r="Y67" s="31">
        <v>1</v>
      </c>
      <c r="Z67" s="40">
        <v>591172.97</v>
      </c>
      <c r="AA67" s="24">
        <v>0</v>
      </c>
      <c r="AB67" s="102"/>
      <c r="AC67" s="102"/>
      <c r="AD67" s="102"/>
      <c r="AE67" s="102"/>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KW67" s="26"/>
      <c r="KX67" s="26"/>
      <c r="KY67" s="26"/>
      <c r="KZ67" s="26"/>
      <c r="LA67" s="26"/>
      <c r="LB67" s="26"/>
      <c r="LC67" s="26"/>
      <c r="LD67" s="26"/>
      <c r="LE67" s="26"/>
      <c r="LF67" s="26"/>
      <c r="LG67" s="26"/>
      <c r="LH67" s="26"/>
      <c r="LI67" s="26"/>
      <c r="LJ67" s="26"/>
      <c r="LK67" s="26"/>
      <c r="LL67" s="26"/>
      <c r="LM67" s="26"/>
      <c r="LN67" s="26"/>
      <c r="LO67" s="26"/>
      <c r="LP67" s="26"/>
      <c r="LQ67" s="26"/>
      <c r="LR67" s="26"/>
      <c r="LS67" s="26"/>
      <c r="LT67" s="26"/>
      <c r="LU67" s="26"/>
      <c r="LV67" s="26"/>
      <c r="LW67" s="26"/>
      <c r="LX67" s="26"/>
      <c r="LY67" s="26"/>
      <c r="LZ67" s="26"/>
      <c r="MA67" s="26"/>
      <c r="MB67" s="26"/>
      <c r="MC67" s="26"/>
      <c r="MD67" s="26"/>
      <c r="ME67" s="26"/>
      <c r="MF67" s="26"/>
      <c r="MG67" s="26"/>
      <c r="MH67" s="26"/>
      <c r="MI67" s="26"/>
      <c r="MJ67" s="26"/>
      <c r="MK67" s="26"/>
      <c r="ML67" s="26"/>
      <c r="MM67" s="26"/>
      <c r="MN67" s="26"/>
      <c r="MO67" s="26"/>
      <c r="MP67" s="26"/>
      <c r="MQ67" s="26"/>
      <c r="MR67" s="26"/>
      <c r="MS67" s="26"/>
      <c r="MT67" s="26"/>
      <c r="MU67" s="26"/>
      <c r="MV67" s="26"/>
      <c r="MW67" s="26"/>
      <c r="MX67" s="26"/>
      <c r="MY67" s="26"/>
      <c r="MZ67" s="26"/>
      <c r="NA67" s="26"/>
      <c r="NB67" s="26"/>
      <c r="NC67" s="26"/>
      <c r="ND67" s="26"/>
      <c r="NE67" s="26"/>
      <c r="NF67" s="26"/>
      <c r="NG67" s="26"/>
      <c r="NH67" s="26"/>
      <c r="NI67" s="26"/>
      <c r="NJ67" s="26"/>
      <c r="NK67" s="26"/>
      <c r="NL67" s="26"/>
      <c r="NM67" s="26"/>
      <c r="NN67" s="26"/>
      <c r="NO67" s="26"/>
      <c r="NP67" s="26"/>
      <c r="NQ67" s="26"/>
      <c r="NR67" s="26"/>
      <c r="NS67" s="26"/>
      <c r="NT67" s="26"/>
      <c r="NU67" s="26"/>
      <c r="NV67" s="26"/>
      <c r="NW67" s="26"/>
      <c r="NX67" s="26"/>
      <c r="NY67" s="26"/>
      <c r="NZ67" s="26"/>
      <c r="OA67" s="26"/>
      <c r="OB67" s="26"/>
      <c r="OC67" s="26"/>
      <c r="OD67" s="26"/>
      <c r="OE67" s="26"/>
      <c r="OF67" s="26"/>
      <c r="OG67" s="26"/>
      <c r="OH67" s="26"/>
      <c r="OI67" s="26"/>
      <c r="OJ67" s="26"/>
      <c r="OK67" s="26"/>
      <c r="OL67" s="26"/>
      <c r="OM67" s="26"/>
      <c r="ON67" s="26"/>
      <c r="OO67" s="26"/>
      <c r="OP67" s="26"/>
      <c r="OQ67" s="26"/>
      <c r="OR67" s="26"/>
      <c r="OS67" s="26"/>
      <c r="OT67" s="26"/>
      <c r="OU67" s="26"/>
      <c r="OV67" s="26"/>
      <c r="OW67" s="26"/>
      <c r="OX67" s="26"/>
      <c r="OY67" s="26"/>
      <c r="OZ67" s="26"/>
      <c r="PA67" s="26"/>
      <c r="PB67" s="26"/>
      <c r="PC67" s="26"/>
      <c r="PD67" s="26"/>
      <c r="PE67" s="26"/>
      <c r="PF67" s="26"/>
      <c r="PG67" s="26"/>
      <c r="PH67" s="26"/>
      <c r="PI67" s="26"/>
      <c r="PJ67" s="26"/>
      <c r="PK67" s="26"/>
      <c r="PL67" s="26"/>
      <c r="PM67" s="26"/>
      <c r="PN67" s="26"/>
      <c r="PO67" s="26"/>
      <c r="PP67" s="26"/>
      <c r="PQ67" s="26"/>
      <c r="PR67" s="26"/>
      <c r="PS67" s="26"/>
      <c r="PT67" s="26"/>
      <c r="PU67" s="26"/>
      <c r="PV67" s="26"/>
      <c r="PW67" s="26"/>
      <c r="PX67" s="26"/>
      <c r="PY67" s="26"/>
      <c r="PZ67" s="26"/>
      <c r="QA67" s="26"/>
      <c r="QB67" s="26"/>
      <c r="QC67" s="26"/>
      <c r="QD67" s="26"/>
      <c r="QE67" s="26"/>
      <c r="QF67" s="26"/>
      <c r="QG67" s="26"/>
      <c r="QH67" s="26"/>
      <c r="QI67" s="26"/>
      <c r="QJ67" s="26"/>
      <c r="QK67" s="26"/>
      <c r="QL67" s="26"/>
      <c r="QM67" s="26"/>
      <c r="QN67" s="26"/>
      <c r="QO67" s="26"/>
      <c r="QP67" s="26"/>
      <c r="QQ67" s="26"/>
      <c r="QR67" s="26"/>
      <c r="QS67" s="26"/>
      <c r="QT67" s="26"/>
      <c r="QU67" s="26"/>
      <c r="QV67" s="26"/>
      <c r="QW67" s="26"/>
      <c r="QX67" s="26"/>
      <c r="QY67" s="26"/>
      <c r="QZ67" s="26"/>
      <c r="RA67" s="26"/>
      <c r="RB67" s="26"/>
      <c r="RC67" s="26"/>
      <c r="RD67" s="26"/>
      <c r="RE67" s="26"/>
      <c r="RF67" s="26"/>
      <c r="RG67" s="26"/>
      <c r="RH67" s="26"/>
      <c r="RI67" s="26"/>
      <c r="RJ67" s="26"/>
      <c r="RK67" s="26"/>
      <c r="RL67" s="26"/>
      <c r="RM67" s="26"/>
      <c r="RN67" s="26"/>
      <c r="RO67" s="26"/>
      <c r="RP67" s="26"/>
      <c r="RQ67" s="26"/>
      <c r="RR67" s="26"/>
      <c r="RS67" s="26"/>
      <c r="RT67" s="26"/>
      <c r="RU67" s="26"/>
      <c r="RV67" s="26"/>
      <c r="RW67" s="26"/>
      <c r="RX67" s="26"/>
      <c r="RY67" s="26"/>
      <c r="RZ67" s="26"/>
      <c r="SA67" s="26"/>
      <c r="SB67" s="26"/>
      <c r="SC67" s="26"/>
      <c r="SD67" s="26"/>
      <c r="SE67" s="26"/>
      <c r="SF67" s="26"/>
      <c r="SG67" s="26"/>
      <c r="SH67" s="26"/>
      <c r="SI67" s="26"/>
      <c r="SJ67" s="26"/>
      <c r="SK67" s="26"/>
      <c r="SL67" s="26"/>
      <c r="SM67" s="26"/>
      <c r="SN67" s="26"/>
      <c r="SO67" s="26"/>
      <c r="SP67" s="26"/>
      <c r="SQ67" s="26"/>
      <c r="SR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US67" s="26"/>
      <c r="UT67" s="26"/>
      <c r="UU67" s="26"/>
      <c r="UV67" s="26"/>
      <c r="UW67" s="26"/>
      <c r="UX67" s="26"/>
      <c r="UY67" s="26"/>
      <c r="UZ67" s="26"/>
      <c r="VA67" s="26"/>
      <c r="VB67" s="26"/>
      <c r="VC67" s="26"/>
      <c r="VD67" s="26"/>
      <c r="VE67" s="26"/>
      <c r="VF67" s="26"/>
      <c r="VG67" s="26"/>
      <c r="VH67" s="26"/>
      <c r="VI67" s="26"/>
      <c r="VJ67" s="26"/>
      <c r="VK67" s="26"/>
      <c r="VL67" s="26"/>
      <c r="VM67" s="26"/>
      <c r="VN67" s="26"/>
      <c r="VO67" s="26"/>
      <c r="VP67" s="26"/>
      <c r="VQ67" s="26"/>
      <c r="VR67" s="26"/>
      <c r="VS67" s="26"/>
      <c r="VT67" s="26"/>
      <c r="VU67" s="26"/>
      <c r="VV67" s="26"/>
      <c r="VW67" s="26"/>
      <c r="VX67" s="26"/>
      <c r="VY67" s="26"/>
      <c r="VZ67" s="26"/>
      <c r="WA67" s="26"/>
      <c r="WB67" s="26"/>
      <c r="WC67" s="26"/>
      <c r="WD67" s="26"/>
      <c r="WE67" s="26"/>
      <c r="WF67" s="26"/>
      <c r="WG67" s="26"/>
      <c r="WH67" s="26"/>
      <c r="WI67" s="26"/>
      <c r="WJ67" s="26"/>
      <c r="WK67" s="26"/>
      <c r="WL67" s="26"/>
      <c r="WM67" s="26"/>
      <c r="WN67" s="26"/>
      <c r="WO67" s="26"/>
      <c r="WP67" s="26"/>
      <c r="WQ67" s="26"/>
      <c r="WR67" s="26"/>
      <c r="WS67" s="26"/>
      <c r="WT67" s="26"/>
      <c r="WU67" s="26"/>
      <c r="WV67" s="26"/>
      <c r="WW67" s="26"/>
      <c r="WX67" s="26"/>
      <c r="WY67" s="26"/>
      <c r="WZ67" s="26"/>
      <c r="XA67" s="26"/>
      <c r="XB67" s="26"/>
      <c r="XC67" s="26"/>
      <c r="XD67" s="26"/>
      <c r="XE67" s="26"/>
      <c r="XF67" s="26"/>
      <c r="XG67" s="26"/>
      <c r="XH67" s="26"/>
      <c r="XI67" s="26"/>
      <c r="XJ67" s="26"/>
      <c r="XK67" s="26"/>
      <c r="XL67" s="26"/>
      <c r="XM67" s="26"/>
      <c r="XN67" s="26"/>
      <c r="XO67" s="26"/>
      <c r="XP67" s="26"/>
      <c r="XQ67" s="26"/>
      <c r="XR67" s="26"/>
      <c r="XS67" s="26"/>
      <c r="XT67" s="26"/>
      <c r="XU67" s="26"/>
      <c r="XV67" s="26"/>
      <c r="XW67" s="26"/>
      <c r="XX67" s="26"/>
      <c r="XY67" s="26"/>
      <c r="XZ67" s="26"/>
      <c r="YA67" s="26"/>
      <c r="YB67" s="26"/>
      <c r="YC67" s="26"/>
      <c r="YD67" s="26"/>
      <c r="YE67" s="26"/>
      <c r="YF67" s="26"/>
      <c r="YG67" s="26"/>
      <c r="YH67" s="26"/>
      <c r="YI67" s="26"/>
      <c r="YJ67" s="26"/>
      <c r="YK67" s="26"/>
      <c r="YL67" s="26"/>
      <c r="YM67" s="26"/>
      <c r="YN67" s="26"/>
      <c r="YO67" s="26"/>
      <c r="YP67" s="26"/>
      <c r="YQ67" s="26"/>
      <c r="YR67" s="26"/>
      <c r="YS67" s="26"/>
      <c r="YT67" s="26"/>
      <c r="YU67" s="26"/>
      <c r="YV67" s="26"/>
      <c r="YW67" s="26"/>
      <c r="YX67" s="26"/>
      <c r="YY67" s="26"/>
      <c r="YZ67" s="26"/>
      <c r="ZA67" s="26"/>
      <c r="ZB67" s="26"/>
      <c r="ZC67" s="26"/>
      <c r="ZD67" s="26"/>
      <c r="ZE67" s="26"/>
      <c r="ZF67" s="26"/>
      <c r="ZG67" s="26"/>
      <c r="ZH67" s="26"/>
      <c r="ZI67" s="26"/>
      <c r="ZJ67" s="26"/>
      <c r="ZK67" s="26"/>
      <c r="ZL67" s="26"/>
      <c r="ZM67" s="26"/>
      <c r="ZN67" s="26"/>
      <c r="ZO67" s="26"/>
      <c r="ZP67" s="26"/>
      <c r="ZQ67" s="26"/>
      <c r="ZR67" s="26"/>
      <c r="ZS67" s="26"/>
      <c r="ZT67" s="26"/>
      <c r="ZU67" s="26"/>
      <c r="ZV67" s="26"/>
      <c r="ZW67" s="26"/>
      <c r="ZX67" s="26"/>
      <c r="ZY67" s="26"/>
      <c r="ZZ67" s="26"/>
      <c r="AAA67" s="26"/>
      <c r="AAB67" s="26"/>
      <c r="AAC67" s="26"/>
      <c r="AAD67" s="26"/>
      <c r="AAE67" s="26"/>
      <c r="AAF67" s="26"/>
      <c r="AAG67" s="26"/>
      <c r="AAH67" s="26"/>
      <c r="AAI67" s="26"/>
      <c r="AAJ67" s="26"/>
      <c r="AAK67" s="26"/>
      <c r="AAL67" s="26"/>
      <c r="AAM67" s="26"/>
      <c r="AAN67" s="26"/>
      <c r="AAO67" s="26"/>
      <c r="AAP67" s="26"/>
      <c r="AAQ67" s="26"/>
      <c r="AAR67" s="26"/>
      <c r="AAS67" s="26"/>
      <c r="AAT67" s="26"/>
      <c r="AAU67" s="26"/>
      <c r="AAV67" s="26"/>
      <c r="AAW67" s="26"/>
      <c r="AAX67" s="26"/>
      <c r="AAY67" s="26"/>
      <c r="AAZ67" s="26"/>
      <c r="ABA67" s="26"/>
      <c r="ABB67" s="26"/>
      <c r="ABC67" s="26"/>
      <c r="ABD67" s="26"/>
      <c r="ABE67" s="26"/>
      <c r="ABF67" s="26"/>
      <c r="ABG67" s="26"/>
      <c r="ABH67" s="26"/>
      <c r="ABI67" s="26"/>
      <c r="ABJ67" s="26"/>
      <c r="ABK67" s="26"/>
      <c r="ABL67" s="26"/>
      <c r="ABM67" s="26"/>
      <c r="ABN67" s="26"/>
      <c r="ABO67" s="26"/>
      <c r="ABP67" s="26"/>
      <c r="ABQ67" s="26"/>
      <c r="ABR67" s="26"/>
      <c r="ABS67" s="26"/>
      <c r="ABT67" s="26"/>
      <c r="ABU67" s="26"/>
      <c r="ABV67" s="26"/>
      <c r="ABW67" s="26"/>
      <c r="ABX67" s="26"/>
      <c r="ABY67" s="26"/>
      <c r="ABZ67" s="26"/>
      <c r="ACA67" s="26"/>
      <c r="ACB67" s="26"/>
      <c r="ACC67" s="26"/>
      <c r="ACD67" s="26"/>
      <c r="ACE67" s="26"/>
      <c r="ACF67" s="26"/>
      <c r="ACG67" s="26"/>
      <c r="ACH67" s="26"/>
      <c r="ACI67" s="26"/>
      <c r="ACJ67" s="26"/>
      <c r="ACK67" s="26"/>
      <c r="ACL67" s="26"/>
      <c r="ACM67" s="26"/>
      <c r="ACN67" s="26"/>
      <c r="ACO67" s="26"/>
      <c r="ACP67" s="26"/>
      <c r="ACQ67" s="26"/>
      <c r="ACR67" s="26"/>
      <c r="ACS67" s="26"/>
      <c r="ACT67" s="26"/>
      <c r="ACU67" s="26"/>
      <c r="ACV67" s="26"/>
      <c r="ACW67" s="26"/>
      <c r="ACX67" s="26"/>
      <c r="ACY67" s="26"/>
      <c r="ACZ67" s="26"/>
      <c r="ADA67" s="26"/>
      <c r="ADB67" s="26"/>
      <c r="ADC67" s="26"/>
      <c r="ADD67" s="26"/>
      <c r="ADE67" s="26"/>
      <c r="ADF67" s="26"/>
      <c r="ADG67" s="26"/>
      <c r="ADH67" s="26"/>
      <c r="ADI67" s="26"/>
      <c r="ADJ67" s="26"/>
      <c r="ADK67" s="26"/>
      <c r="ADL67" s="26"/>
      <c r="ADM67" s="26"/>
      <c r="ADN67" s="26"/>
      <c r="ADO67" s="26"/>
      <c r="ADP67" s="26"/>
      <c r="ADQ67" s="26"/>
      <c r="ADR67" s="26"/>
      <c r="ADS67" s="26"/>
      <c r="ADT67" s="26"/>
      <c r="ADU67" s="26"/>
      <c r="ADV67" s="26"/>
      <c r="ADW67" s="26"/>
      <c r="ADX67" s="26"/>
      <c r="ADY67" s="26"/>
      <c r="ADZ67" s="26"/>
      <c r="AEA67" s="26"/>
      <c r="AEB67" s="26"/>
      <c r="AEC67" s="26"/>
      <c r="AED67" s="26"/>
      <c r="AEE67" s="26"/>
      <c r="AEF67" s="26"/>
      <c r="AEG67" s="26"/>
      <c r="AEH67" s="26"/>
      <c r="AEI67" s="26"/>
      <c r="AEJ67" s="26"/>
      <c r="AEK67" s="26"/>
      <c r="AEL67" s="26"/>
      <c r="AEM67" s="26"/>
      <c r="AEN67" s="26"/>
      <c r="AEO67" s="26"/>
      <c r="AEP67" s="26"/>
      <c r="AEQ67" s="26"/>
      <c r="AER67" s="26"/>
      <c r="AES67" s="26"/>
      <c r="AET67" s="26"/>
      <c r="AEU67" s="26"/>
      <c r="AEV67" s="26"/>
      <c r="AEW67" s="26"/>
      <c r="AEX67" s="26"/>
      <c r="AEY67" s="26"/>
      <c r="AEZ67" s="26"/>
      <c r="AFA67" s="26"/>
      <c r="AFB67" s="26"/>
      <c r="AFC67" s="26"/>
      <c r="AFD67" s="26"/>
      <c r="AFE67" s="26"/>
      <c r="AFF67" s="26"/>
      <c r="AFG67" s="26"/>
      <c r="AFH67" s="26"/>
      <c r="AFI67" s="26"/>
      <c r="AFJ67" s="26"/>
      <c r="AFK67" s="26"/>
      <c r="AFL67" s="26"/>
      <c r="AFM67" s="26"/>
      <c r="AFN67" s="26"/>
      <c r="AFO67" s="26"/>
      <c r="AFP67" s="26"/>
      <c r="AFQ67" s="26"/>
      <c r="AFR67" s="26"/>
      <c r="AFS67" s="26"/>
      <c r="AFT67" s="26"/>
      <c r="AFU67" s="26"/>
      <c r="AFV67" s="26"/>
      <c r="AFW67" s="26"/>
      <c r="AFX67" s="26"/>
      <c r="AFY67" s="26"/>
      <c r="AFZ67" s="26"/>
      <c r="AGA67" s="26"/>
      <c r="AGB67" s="26"/>
      <c r="AGC67" s="26"/>
      <c r="AGD67" s="26"/>
      <c r="AGE67" s="26"/>
      <c r="AGF67" s="26"/>
      <c r="AGG67" s="26"/>
      <c r="AGH67" s="26"/>
      <c r="AGI67" s="26"/>
      <c r="AGJ67" s="26"/>
      <c r="AGK67" s="26"/>
      <c r="AGL67" s="26"/>
      <c r="AGM67" s="26"/>
      <c r="AGN67" s="26"/>
      <c r="AGO67" s="26"/>
      <c r="AGP67" s="26"/>
      <c r="AGQ67" s="26"/>
      <c r="AGR67" s="26"/>
      <c r="AGS67" s="26"/>
      <c r="AGT67" s="26"/>
      <c r="AGU67" s="26"/>
      <c r="AGV67" s="26"/>
      <c r="AGW67" s="26"/>
      <c r="AGX67" s="26"/>
      <c r="AGY67" s="26"/>
      <c r="AGZ67" s="26"/>
      <c r="AHA67" s="26"/>
      <c r="AHB67" s="26"/>
      <c r="AHC67" s="26"/>
      <c r="AHD67" s="26"/>
      <c r="AHE67" s="26"/>
      <c r="AHF67" s="26"/>
      <c r="AHG67" s="26"/>
      <c r="AHH67" s="26"/>
      <c r="AHI67" s="26"/>
      <c r="AHJ67" s="26"/>
      <c r="AHK67" s="26"/>
      <c r="AHL67" s="26"/>
      <c r="AHM67" s="26"/>
      <c r="AHN67" s="26"/>
      <c r="AHO67" s="26"/>
      <c r="AHP67" s="26"/>
      <c r="AHQ67" s="26"/>
      <c r="AHR67" s="26"/>
      <c r="AHS67" s="26"/>
      <c r="AHT67" s="26"/>
      <c r="AHU67" s="26"/>
      <c r="AHV67" s="26"/>
      <c r="AHW67" s="26"/>
      <c r="AHX67" s="26"/>
      <c r="AHY67" s="26"/>
      <c r="AHZ67" s="26"/>
      <c r="AIA67" s="26"/>
      <c r="AIB67" s="26"/>
      <c r="AIC67" s="26"/>
      <c r="AID67" s="26"/>
      <c r="AIE67" s="26"/>
      <c r="AIF67" s="26"/>
      <c r="AIG67" s="26"/>
      <c r="AIH67" s="26"/>
      <c r="AII67" s="26"/>
      <c r="AIJ67" s="26"/>
      <c r="AIK67" s="26"/>
      <c r="AIL67" s="26"/>
      <c r="AIM67" s="26"/>
      <c r="AIN67" s="26"/>
      <c r="AIO67" s="26"/>
      <c r="AIP67" s="26"/>
      <c r="AIQ67" s="26"/>
      <c r="AIR67" s="26"/>
      <c r="AIS67" s="26"/>
      <c r="AIT67" s="26"/>
      <c r="AIU67" s="26"/>
      <c r="AIV67" s="26"/>
      <c r="AIW67" s="26"/>
      <c r="AIX67" s="26"/>
      <c r="AIY67" s="26"/>
      <c r="AIZ67" s="26"/>
      <c r="AJA67" s="26"/>
      <c r="AJB67" s="26"/>
      <c r="AJC67" s="26"/>
      <c r="AJD67" s="26"/>
      <c r="AJE67" s="26"/>
      <c r="AJF67" s="26"/>
      <c r="AJG67" s="26"/>
      <c r="AJH67" s="26"/>
      <c r="AJI67" s="26"/>
      <c r="AJJ67" s="26"/>
      <c r="AJK67" s="26"/>
      <c r="AJL67" s="26"/>
      <c r="AJM67" s="26"/>
      <c r="AJN67" s="26"/>
      <c r="AJO67" s="26"/>
      <c r="AJP67" s="26"/>
      <c r="AJQ67" s="26"/>
      <c r="AJR67" s="26"/>
      <c r="AJS67" s="26"/>
      <c r="AJT67" s="26"/>
      <c r="AJU67" s="26"/>
      <c r="AJV67" s="26"/>
      <c r="AJW67" s="26"/>
      <c r="AJX67" s="26"/>
      <c r="AJY67" s="26"/>
      <c r="AJZ67" s="26"/>
      <c r="AKA67" s="26"/>
      <c r="AKB67" s="26"/>
      <c r="AKC67" s="26"/>
      <c r="AKD67" s="26"/>
      <c r="AKE67" s="26"/>
      <c r="AKF67" s="26"/>
      <c r="AKG67" s="26"/>
      <c r="AKH67" s="26"/>
      <c r="AKI67" s="26"/>
      <c r="AKJ67" s="26"/>
      <c r="AKK67" s="26"/>
      <c r="AKL67" s="26"/>
      <c r="AKM67" s="26"/>
      <c r="AKN67" s="26"/>
      <c r="AKO67" s="26"/>
      <c r="AKP67" s="26"/>
      <c r="AKQ67" s="26"/>
      <c r="AKR67" s="26"/>
      <c r="AKS67" s="26"/>
      <c r="AKT67" s="26"/>
      <c r="AKU67" s="26"/>
      <c r="AKV67" s="26"/>
      <c r="AKW67" s="26"/>
      <c r="AKX67" s="26"/>
      <c r="AKY67" s="26"/>
      <c r="AKZ67" s="26"/>
      <c r="ALA67" s="26"/>
      <c r="ALB67" s="26"/>
      <c r="ALC67" s="26"/>
      <c r="ALD67" s="26"/>
      <c r="ALE67" s="26"/>
      <c r="ALF67" s="26"/>
      <c r="ALG67" s="26"/>
      <c r="ALH67" s="26"/>
      <c r="ALI67" s="26"/>
      <c r="ALJ67" s="26"/>
      <c r="ALK67" s="26"/>
      <c r="ALL67" s="26"/>
      <c r="ALM67" s="26"/>
      <c r="ALN67" s="26"/>
      <c r="ALO67" s="26"/>
      <c r="ALP67" s="26"/>
      <c r="ALQ67" s="26"/>
      <c r="ALR67" s="26"/>
      <c r="ALS67" s="26"/>
      <c r="ALT67" s="26"/>
      <c r="ALU67" s="26"/>
      <c r="ALV67" s="26"/>
      <c r="ALW67" s="26"/>
      <c r="ALX67" s="26"/>
      <c r="ALY67" s="26"/>
      <c r="ALZ67" s="26"/>
      <c r="AMA67" s="26"/>
      <c r="AMB67" s="26"/>
      <c r="AMC67" s="26"/>
      <c r="AMD67" s="26"/>
      <c r="AME67" s="26"/>
      <c r="AMF67" s="26"/>
      <c r="AMG67" s="26"/>
      <c r="AMH67" s="26"/>
      <c r="AMI67" s="26"/>
      <c r="AMJ67" s="26"/>
      <c r="AMK67" s="26"/>
      <c r="AML67" s="26"/>
      <c r="AMM67" s="26"/>
      <c r="AMN67" s="26"/>
      <c r="AMO67" s="26"/>
      <c r="AMP67" s="26"/>
      <c r="AMQ67" s="26"/>
    </row>
    <row r="68" spans="1:1031" s="27" customFormat="1" ht="93.75" customHeight="1" thickBot="1" x14ac:dyDescent="0.3">
      <c r="A68" s="22">
        <v>52</v>
      </c>
      <c r="B68" s="255"/>
      <c r="C68" s="21" t="s">
        <v>309</v>
      </c>
      <c r="D68" s="21" t="s">
        <v>310</v>
      </c>
      <c r="E68" s="21" t="s">
        <v>355</v>
      </c>
      <c r="F68" s="23" t="s">
        <v>314</v>
      </c>
      <c r="G68" s="22" t="s">
        <v>494</v>
      </c>
      <c r="H68" s="69" t="s">
        <v>317</v>
      </c>
      <c r="I68" s="39">
        <v>42370</v>
      </c>
      <c r="J68" s="39">
        <v>44439</v>
      </c>
      <c r="K68" s="22" t="s">
        <v>164</v>
      </c>
      <c r="L68" s="22" t="s">
        <v>29</v>
      </c>
      <c r="M68" s="22" t="s">
        <v>30</v>
      </c>
      <c r="N68" s="22" t="s">
        <v>30</v>
      </c>
      <c r="O68" s="22" t="s">
        <v>31</v>
      </c>
      <c r="P68" s="22">
        <v>121</v>
      </c>
      <c r="Q68" s="24">
        <v>2186524.5</v>
      </c>
      <c r="R68" s="24">
        <v>0</v>
      </c>
      <c r="S68" s="24">
        <v>393407.69</v>
      </c>
      <c r="T68" s="112">
        <f t="shared" si="5"/>
        <v>2579932.19</v>
      </c>
      <c r="U68" s="24">
        <v>0</v>
      </c>
      <c r="V68" s="24">
        <v>120367.81</v>
      </c>
      <c r="W68" s="112">
        <f t="shared" si="4"/>
        <v>2700300</v>
      </c>
      <c r="X68" s="25" t="str">
        <f t="shared" si="6"/>
        <v>in implementare</v>
      </c>
      <c r="Y68" s="31">
        <v>0</v>
      </c>
      <c r="Z68" s="87">
        <v>167597.48000000001</v>
      </c>
      <c r="AA68" s="24">
        <v>0</v>
      </c>
      <c r="AB68" s="102"/>
      <c r="AC68" s="102"/>
      <c r="AD68" s="102"/>
      <c r="AE68" s="102"/>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c r="WE68" s="26"/>
      <c r="WF68" s="26"/>
      <c r="WG68" s="26"/>
      <c r="WH68" s="26"/>
      <c r="WI68" s="26"/>
      <c r="WJ68" s="26"/>
      <c r="WK68" s="26"/>
      <c r="WL68" s="26"/>
      <c r="WM68" s="26"/>
      <c r="WN68" s="26"/>
      <c r="WO68" s="26"/>
      <c r="WP68" s="26"/>
      <c r="WQ68" s="26"/>
      <c r="WR68" s="26"/>
      <c r="WS68" s="26"/>
      <c r="WT68" s="26"/>
      <c r="WU68" s="26"/>
      <c r="WV68" s="26"/>
      <c r="WW68" s="26"/>
      <c r="WX68" s="26"/>
      <c r="WY68" s="26"/>
      <c r="WZ68" s="26"/>
      <c r="XA68" s="26"/>
      <c r="XB68" s="26"/>
      <c r="XC68" s="26"/>
      <c r="XD68" s="26"/>
      <c r="XE68" s="26"/>
      <c r="XF68" s="26"/>
      <c r="XG68" s="26"/>
      <c r="XH68" s="26"/>
      <c r="XI68" s="26"/>
      <c r="XJ68" s="26"/>
      <c r="XK68" s="26"/>
      <c r="XL68" s="26"/>
      <c r="XM68" s="26"/>
      <c r="XN68" s="26"/>
      <c r="XO68" s="26"/>
      <c r="XP68" s="26"/>
      <c r="XQ68" s="26"/>
      <c r="XR68" s="26"/>
      <c r="XS68" s="26"/>
      <c r="XT68" s="26"/>
      <c r="XU68" s="26"/>
      <c r="XV68" s="26"/>
      <c r="XW68" s="26"/>
      <c r="XX68" s="26"/>
      <c r="XY68" s="26"/>
      <c r="XZ68" s="26"/>
      <c r="YA68" s="26"/>
      <c r="YB68" s="26"/>
      <c r="YC68" s="26"/>
      <c r="YD68" s="26"/>
      <c r="YE68" s="26"/>
      <c r="YF68" s="26"/>
      <c r="YG68" s="26"/>
      <c r="YH68" s="26"/>
      <c r="YI68" s="26"/>
      <c r="YJ68" s="26"/>
      <c r="YK68" s="26"/>
      <c r="YL68" s="26"/>
      <c r="YM68" s="26"/>
      <c r="YN68" s="26"/>
      <c r="YO68" s="26"/>
      <c r="YP68" s="26"/>
      <c r="YQ68" s="26"/>
      <c r="YR68" s="26"/>
      <c r="YS68" s="26"/>
      <c r="YT68" s="26"/>
      <c r="YU68" s="26"/>
      <c r="YV68" s="26"/>
      <c r="YW68" s="26"/>
      <c r="YX68" s="26"/>
      <c r="YY68" s="26"/>
      <c r="YZ68" s="26"/>
      <c r="ZA68" s="26"/>
      <c r="ZB68" s="26"/>
      <c r="ZC68" s="26"/>
      <c r="ZD68" s="26"/>
      <c r="ZE68" s="26"/>
      <c r="ZF68" s="26"/>
      <c r="ZG68" s="26"/>
      <c r="ZH68" s="26"/>
      <c r="ZI68" s="26"/>
      <c r="ZJ68" s="26"/>
      <c r="ZK68" s="26"/>
      <c r="ZL68" s="26"/>
      <c r="ZM68" s="26"/>
      <c r="ZN68" s="26"/>
      <c r="ZO68" s="26"/>
      <c r="ZP68" s="26"/>
      <c r="ZQ68" s="26"/>
      <c r="ZR68" s="26"/>
      <c r="ZS68" s="26"/>
      <c r="ZT68" s="26"/>
      <c r="ZU68" s="26"/>
      <c r="ZV68" s="26"/>
      <c r="ZW68" s="26"/>
      <c r="ZX68" s="26"/>
      <c r="ZY68" s="26"/>
      <c r="ZZ68" s="26"/>
      <c r="AAA68" s="26"/>
      <c r="AAB68" s="26"/>
      <c r="AAC68" s="26"/>
      <c r="AAD68" s="26"/>
      <c r="AAE68" s="26"/>
      <c r="AAF68" s="26"/>
      <c r="AAG68" s="26"/>
      <c r="AAH68" s="26"/>
      <c r="AAI68" s="26"/>
      <c r="AAJ68" s="26"/>
      <c r="AAK68" s="26"/>
      <c r="AAL68" s="26"/>
      <c r="AAM68" s="26"/>
      <c r="AAN68" s="26"/>
      <c r="AAO68" s="26"/>
      <c r="AAP68" s="26"/>
      <c r="AAQ68" s="26"/>
      <c r="AAR68" s="26"/>
      <c r="AAS68" s="26"/>
      <c r="AAT68" s="26"/>
      <c r="AAU68" s="26"/>
      <c r="AAV68" s="26"/>
      <c r="AAW68" s="26"/>
      <c r="AAX68" s="26"/>
      <c r="AAY68" s="26"/>
      <c r="AAZ68" s="26"/>
      <c r="ABA68" s="26"/>
      <c r="ABB68" s="26"/>
      <c r="ABC68" s="26"/>
      <c r="ABD68" s="26"/>
      <c r="ABE68" s="26"/>
      <c r="ABF68" s="26"/>
      <c r="ABG68" s="26"/>
      <c r="ABH68" s="26"/>
      <c r="ABI68" s="26"/>
      <c r="ABJ68" s="26"/>
      <c r="ABK68" s="26"/>
      <c r="ABL68" s="26"/>
      <c r="ABM68" s="26"/>
      <c r="ABN68" s="26"/>
      <c r="ABO68" s="26"/>
      <c r="ABP68" s="26"/>
      <c r="ABQ68" s="26"/>
      <c r="ABR68" s="26"/>
      <c r="ABS68" s="26"/>
      <c r="ABT68" s="26"/>
      <c r="ABU68" s="26"/>
      <c r="ABV68" s="26"/>
      <c r="ABW68" s="26"/>
      <c r="ABX68" s="26"/>
      <c r="ABY68" s="26"/>
      <c r="ABZ68" s="26"/>
      <c r="ACA68" s="26"/>
      <c r="ACB68" s="26"/>
      <c r="ACC68" s="26"/>
      <c r="ACD68" s="26"/>
      <c r="ACE68" s="26"/>
      <c r="ACF68" s="26"/>
      <c r="ACG68" s="26"/>
      <c r="ACH68" s="26"/>
      <c r="ACI68" s="26"/>
      <c r="ACJ68" s="26"/>
      <c r="ACK68" s="26"/>
      <c r="ACL68" s="26"/>
      <c r="ACM68" s="26"/>
      <c r="ACN68" s="26"/>
      <c r="ACO68" s="26"/>
      <c r="ACP68" s="26"/>
      <c r="ACQ68" s="26"/>
      <c r="ACR68" s="26"/>
      <c r="ACS68" s="26"/>
      <c r="ACT68" s="26"/>
      <c r="ACU68" s="26"/>
      <c r="ACV68" s="26"/>
      <c r="ACW68" s="26"/>
      <c r="ACX68" s="26"/>
      <c r="ACY68" s="26"/>
      <c r="ACZ68" s="26"/>
      <c r="ADA68" s="26"/>
      <c r="ADB68" s="26"/>
      <c r="ADC68" s="26"/>
      <c r="ADD68" s="26"/>
      <c r="ADE68" s="26"/>
      <c r="ADF68" s="26"/>
      <c r="ADG68" s="26"/>
      <c r="ADH68" s="26"/>
      <c r="ADI68" s="26"/>
      <c r="ADJ68" s="26"/>
      <c r="ADK68" s="26"/>
      <c r="ADL68" s="26"/>
      <c r="ADM68" s="26"/>
      <c r="ADN68" s="26"/>
      <c r="ADO68" s="26"/>
      <c r="ADP68" s="26"/>
      <c r="ADQ68" s="26"/>
      <c r="ADR68" s="26"/>
      <c r="ADS68" s="26"/>
      <c r="ADT68" s="26"/>
      <c r="ADU68" s="26"/>
      <c r="ADV68" s="26"/>
      <c r="ADW68" s="26"/>
      <c r="ADX68" s="26"/>
      <c r="ADY68" s="26"/>
      <c r="ADZ68" s="26"/>
      <c r="AEA68" s="26"/>
      <c r="AEB68" s="26"/>
      <c r="AEC68" s="26"/>
      <c r="AED68" s="26"/>
      <c r="AEE68" s="26"/>
      <c r="AEF68" s="26"/>
      <c r="AEG68" s="26"/>
      <c r="AEH68" s="26"/>
      <c r="AEI68" s="26"/>
      <c r="AEJ68" s="26"/>
      <c r="AEK68" s="26"/>
      <c r="AEL68" s="26"/>
      <c r="AEM68" s="26"/>
      <c r="AEN68" s="26"/>
      <c r="AEO68" s="26"/>
      <c r="AEP68" s="26"/>
      <c r="AEQ68" s="26"/>
      <c r="AER68" s="26"/>
      <c r="AES68" s="26"/>
      <c r="AET68" s="26"/>
      <c r="AEU68" s="26"/>
      <c r="AEV68" s="26"/>
      <c r="AEW68" s="26"/>
      <c r="AEX68" s="26"/>
      <c r="AEY68" s="26"/>
      <c r="AEZ68" s="26"/>
      <c r="AFA68" s="26"/>
      <c r="AFB68" s="26"/>
      <c r="AFC68" s="26"/>
      <c r="AFD68" s="26"/>
      <c r="AFE68" s="26"/>
      <c r="AFF68" s="26"/>
      <c r="AFG68" s="26"/>
      <c r="AFH68" s="26"/>
      <c r="AFI68" s="26"/>
      <c r="AFJ68" s="26"/>
      <c r="AFK68" s="26"/>
      <c r="AFL68" s="26"/>
      <c r="AFM68" s="26"/>
      <c r="AFN68" s="26"/>
      <c r="AFO68" s="26"/>
      <c r="AFP68" s="26"/>
      <c r="AFQ68" s="26"/>
      <c r="AFR68" s="26"/>
      <c r="AFS68" s="26"/>
      <c r="AFT68" s="26"/>
      <c r="AFU68" s="26"/>
      <c r="AFV68" s="26"/>
      <c r="AFW68" s="26"/>
      <c r="AFX68" s="26"/>
      <c r="AFY68" s="26"/>
      <c r="AFZ68" s="26"/>
      <c r="AGA68" s="26"/>
      <c r="AGB68" s="26"/>
      <c r="AGC68" s="26"/>
      <c r="AGD68" s="26"/>
      <c r="AGE68" s="26"/>
      <c r="AGF68" s="26"/>
      <c r="AGG68" s="26"/>
      <c r="AGH68" s="26"/>
      <c r="AGI68" s="26"/>
      <c r="AGJ68" s="26"/>
      <c r="AGK68" s="26"/>
      <c r="AGL68" s="26"/>
      <c r="AGM68" s="26"/>
      <c r="AGN68" s="26"/>
      <c r="AGO68" s="26"/>
      <c r="AGP68" s="26"/>
      <c r="AGQ68" s="26"/>
      <c r="AGR68" s="26"/>
      <c r="AGS68" s="26"/>
      <c r="AGT68" s="26"/>
      <c r="AGU68" s="26"/>
      <c r="AGV68" s="26"/>
      <c r="AGW68" s="26"/>
      <c r="AGX68" s="26"/>
      <c r="AGY68" s="26"/>
      <c r="AGZ68" s="26"/>
      <c r="AHA68" s="26"/>
      <c r="AHB68" s="26"/>
      <c r="AHC68" s="26"/>
      <c r="AHD68" s="26"/>
      <c r="AHE68" s="26"/>
      <c r="AHF68" s="26"/>
      <c r="AHG68" s="26"/>
      <c r="AHH68" s="26"/>
      <c r="AHI68" s="26"/>
      <c r="AHJ68" s="26"/>
      <c r="AHK68" s="26"/>
      <c r="AHL68" s="26"/>
      <c r="AHM68" s="26"/>
      <c r="AHN68" s="26"/>
      <c r="AHO68" s="26"/>
      <c r="AHP68" s="26"/>
      <c r="AHQ68" s="26"/>
      <c r="AHR68" s="26"/>
      <c r="AHS68" s="26"/>
      <c r="AHT68" s="26"/>
      <c r="AHU68" s="26"/>
      <c r="AHV68" s="26"/>
      <c r="AHW68" s="26"/>
      <c r="AHX68" s="26"/>
      <c r="AHY68" s="26"/>
      <c r="AHZ68" s="26"/>
      <c r="AIA68" s="26"/>
      <c r="AIB68" s="26"/>
      <c r="AIC68" s="26"/>
      <c r="AID68" s="26"/>
      <c r="AIE68" s="26"/>
      <c r="AIF68" s="26"/>
      <c r="AIG68" s="26"/>
      <c r="AIH68" s="26"/>
      <c r="AII68" s="26"/>
      <c r="AIJ68" s="26"/>
      <c r="AIK68" s="26"/>
      <c r="AIL68" s="26"/>
      <c r="AIM68" s="26"/>
      <c r="AIN68" s="26"/>
      <c r="AIO68" s="26"/>
      <c r="AIP68" s="26"/>
      <c r="AIQ68" s="26"/>
      <c r="AIR68" s="26"/>
      <c r="AIS68" s="26"/>
      <c r="AIT68" s="26"/>
      <c r="AIU68" s="26"/>
      <c r="AIV68" s="26"/>
      <c r="AIW68" s="26"/>
      <c r="AIX68" s="26"/>
      <c r="AIY68" s="26"/>
      <c r="AIZ68" s="26"/>
      <c r="AJA68" s="26"/>
      <c r="AJB68" s="26"/>
      <c r="AJC68" s="26"/>
      <c r="AJD68" s="26"/>
      <c r="AJE68" s="26"/>
      <c r="AJF68" s="26"/>
      <c r="AJG68" s="26"/>
      <c r="AJH68" s="26"/>
      <c r="AJI68" s="26"/>
      <c r="AJJ68" s="26"/>
      <c r="AJK68" s="26"/>
      <c r="AJL68" s="26"/>
      <c r="AJM68" s="26"/>
      <c r="AJN68" s="26"/>
      <c r="AJO68" s="26"/>
      <c r="AJP68" s="26"/>
      <c r="AJQ68" s="26"/>
      <c r="AJR68" s="26"/>
      <c r="AJS68" s="26"/>
      <c r="AJT68" s="26"/>
      <c r="AJU68" s="26"/>
      <c r="AJV68" s="26"/>
      <c r="AJW68" s="26"/>
      <c r="AJX68" s="26"/>
      <c r="AJY68" s="26"/>
      <c r="AJZ68" s="26"/>
      <c r="AKA68" s="26"/>
      <c r="AKB68" s="26"/>
      <c r="AKC68" s="26"/>
      <c r="AKD68" s="26"/>
      <c r="AKE68" s="26"/>
      <c r="AKF68" s="26"/>
      <c r="AKG68" s="26"/>
      <c r="AKH68" s="26"/>
      <c r="AKI68" s="26"/>
      <c r="AKJ68" s="26"/>
      <c r="AKK68" s="26"/>
      <c r="AKL68" s="26"/>
      <c r="AKM68" s="26"/>
      <c r="AKN68" s="26"/>
      <c r="AKO68" s="26"/>
      <c r="AKP68" s="26"/>
      <c r="AKQ68" s="26"/>
      <c r="AKR68" s="26"/>
      <c r="AKS68" s="26"/>
      <c r="AKT68" s="26"/>
      <c r="AKU68" s="26"/>
      <c r="AKV68" s="26"/>
      <c r="AKW68" s="26"/>
      <c r="AKX68" s="26"/>
      <c r="AKY68" s="26"/>
      <c r="AKZ68" s="26"/>
      <c r="ALA68" s="26"/>
      <c r="ALB68" s="26"/>
      <c r="ALC68" s="26"/>
      <c r="ALD68" s="26"/>
      <c r="ALE68" s="26"/>
      <c r="ALF68" s="26"/>
      <c r="ALG68" s="26"/>
      <c r="ALH68" s="26"/>
      <c r="ALI68" s="26"/>
      <c r="ALJ68" s="26"/>
      <c r="ALK68" s="26"/>
      <c r="ALL68" s="26"/>
      <c r="ALM68" s="26"/>
      <c r="ALN68" s="26"/>
      <c r="ALO68" s="26"/>
      <c r="ALP68" s="26"/>
      <c r="ALQ68" s="26"/>
      <c r="ALR68" s="26"/>
      <c r="ALS68" s="26"/>
      <c r="ALT68" s="26"/>
      <c r="ALU68" s="26"/>
      <c r="ALV68" s="26"/>
      <c r="ALW68" s="26"/>
      <c r="ALX68" s="26"/>
      <c r="ALY68" s="26"/>
      <c r="ALZ68" s="26"/>
      <c r="AMA68" s="26"/>
      <c r="AMB68" s="26"/>
      <c r="AMC68" s="26"/>
      <c r="AMD68" s="26"/>
      <c r="AME68" s="26"/>
      <c r="AMF68" s="26"/>
      <c r="AMG68" s="26"/>
      <c r="AMH68" s="26"/>
      <c r="AMI68" s="26"/>
      <c r="AMJ68" s="26"/>
      <c r="AMK68" s="26"/>
      <c r="AML68" s="26"/>
      <c r="AMM68" s="26"/>
      <c r="AMN68" s="26"/>
      <c r="AMO68" s="26"/>
      <c r="AMP68" s="26"/>
      <c r="AMQ68" s="26"/>
    </row>
    <row r="69" spans="1:1031" s="104" customFormat="1" ht="89.25" customHeight="1" thickBot="1" x14ac:dyDescent="0.3">
      <c r="A69" s="93">
        <v>53</v>
      </c>
      <c r="B69" s="255"/>
      <c r="C69" s="72" t="s">
        <v>79</v>
      </c>
      <c r="D69" s="21" t="s">
        <v>311</v>
      </c>
      <c r="E69" s="72" t="s">
        <v>357</v>
      </c>
      <c r="F69" s="99" t="s">
        <v>315</v>
      </c>
      <c r="G69" s="59" t="s">
        <v>495</v>
      </c>
      <c r="H69" s="100" t="s">
        <v>318</v>
      </c>
      <c r="I69" s="85">
        <v>42705</v>
      </c>
      <c r="J69" s="85">
        <v>45291</v>
      </c>
      <c r="K69" s="59" t="s">
        <v>164</v>
      </c>
      <c r="L69" s="59" t="s">
        <v>29</v>
      </c>
      <c r="M69" s="59" t="s">
        <v>30</v>
      </c>
      <c r="N69" s="59" t="s">
        <v>30</v>
      </c>
      <c r="O69" s="59" t="s">
        <v>31</v>
      </c>
      <c r="P69" s="59">
        <v>121</v>
      </c>
      <c r="Q69" s="135">
        <v>15268715.949999999</v>
      </c>
      <c r="R69" s="24">
        <v>0</v>
      </c>
      <c r="S69" s="136">
        <v>2769880.61</v>
      </c>
      <c r="T69" s="112">
        <f t="shared" si="5"/>
        <v>18038596.559999999</v>
      </c>
      <c r="U69" s="84">
        <v>0</v>
      </c>
      <c r="V69" s="137">
        <v>723095.94</v>
      </c>
      <c r="W69" s="112">
        <f t="shared" si="4"/>
        <v>18761692.5</v>
      </c>
      <c r="X69" s="118" t="s">
        <v>32</v>
      </c>
      <c r="Y69" s="118">
        <v>1</v>
      </c>
      <c r="Z69" s="119">
        <v>0</v>
      </c>
      <c r="AA69" s="147">
        <v>0</v>
      </c>
      <c r="AB69" s="102"/>
      <c r="AC69" s="102"/>
      <c r="AD69" s="102"/>
      <c r="AE69" s="102"/>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c r="IW69" s="103"/>
      <c r="IX69" s="103"/>
      <c r="IY69" s="103"/>
      <c r="IZ69" s="103"/>
      <c r="JA69" s="103"/>
      <c r="JB69" s="103"/>
      <c r="JC69" s="103"/>
      <c r="JD69" s="103"/>
      <c r="JE69" s="103"/>
      <c r="JF69" s="103"/>
      <c r="JG69" s="103"/>
      <c r="JH69" s="103"/>
      <c r="JI69" s="103"/>
      <c r="JJ69" s="103"/>
      <c r="JK69" s="103"/>
      <c r="JL69" s="103"/>
      <c r="JM69" s="103"/>
      <c r="JN69" s="103"/>
      <c r="JO69" s="103"/>
      <c r="JP69" s="103"/>
      <c r="JQ69" s="103"/>
      <c r="JR69" s="103"/>
      <c r="JS69" s="103"/>
      <c r="JT69" s="103"/>
      <c r="JU69" s="103"/>
      <c r="JV69" s="103"/>
      <c r="JW69" s="103"/>
      <c r="JX69" s="103"/>
      <c r="JY69" s="103"/>
      <c r="JZ69" s="103"/>
      <c r="KA69" s="103"/>
      <c r="KB69" s="103"/>
      <c r="KC69" s="103"/>
      <c r="KD69" s="103"/>
      <c r="KE69" s="103"/>
      <c r="KF69" s="103"/>
      <c r="KG69" s="103"/>
      <c r="KH69" s="103"/>
      <c r="KI69" s="103"/>
      <c r="KJ69" s="103"/>
      <c r="KK69" s="103"/>
      <c r="KL69" s="103"/>
      <c r="KM69" s="103"/>
      <c r="KN69" s="103"/>
      <c r="KO69" s="103"/>
      <c r="KP69" s="103"/>
      <c r="KQ69" s="103"/>
      <c r="KR69" s="103"/>
      <c r="KS69" s="103"/>
      <c r="KT69" s="103"/>
      <c r="KU69" s="103"/>
      <c r="KV69" s="103"/>
      <c r="KW69" s="103"/>
      <c r="KX69" s="103"/>
      <c r="KY69" s="103"/>
      <c r="KZ69" s="103"/>
      <c r="LA69" s="103"/>
      <c r="LB69" s="103"/>
      <c r="LC69" s="103"/>
      <c r="LD69" s="103"/>
      <c r="LE69" s="103"/>
      <c r="LF69" s="103"/>
      <c r="LG69" s="103"/>
      <c r="LH69" s="103"/>
      <c r="LI69" s="103"/>
      <c r="LJ69" s="103"/>
      <c r="LK69" s="103"/>
      <c r="LL69" s="103"/>
      <c r="LM69" s="103"/>
      <c r="LN69" s="103"/>
      <c r="LO69" s="103"/>
      <c r="LP69" s="103"/>
      <c r="LQ69" s="103"/>
      <c r="LR69" s="103"/>
      <c r="LS69" s="103"/>
      <c r="LT69" s="103"/>
      <c r="LU69" s="103"/>
      <c r="LV69" s="103"/>
      <c r="LW69" s="103"/>
      <c r="LX69" s="103"/>
      <c r="LY69" s="103"/>
      <c r="LZ69" s="103"/>
      <c r="MA69" s="103"/>
      <c r="MB69" s="103"/>
      <c r="MC69" s="103"/>
      <c r="MD69" s="103"/>
      <c r="ME69" s="103"/>
      <c r="MF69" s="103"/>
      <c r="MG69" s="103"/>
      <c r="MH69" s="103"/>
      <c r="MI69" s="103"/>
      <c r="MJ69" s="103"/>
      <c r="MK69" s="103"/>
      <c r="ML69" s="103"/>
      <c r="MM69" s="103"/>
      <c r="MN69" s="103"/>
      <c r="MO69" s="103"/>
      <c r="MP69" s="103"/>
      <c r="MQ69" s="103"/>
      <c r="MR69" s="103"/>
      <c r="MS69" s="103"/>
      <c r="MT69" s="103"/>
      <c r="MU69" s="103"/>
      <c r="MV69" s="103"/>
      <c r="MW69" s="103"/>
      <c r="MX69" s="103"/>
      <c r="MY69" s="103"/>
      <c r="MZ69" s="103"/>
      <c r="NA69" s="103"/>
      <c r="NB69" s="103"/>
      <c r="NC69" s="103"/>
      <c r="ND69" s="103"/>
      <c r="NE69" s="103"/>
      <c r="NF69" s="103"/>
      <c r="NG69" s="103"/>
      <c r="NH69" s="103"/>
      <c r="NI69" s="103"/>
      <c r="NJ69" s="103"/>
      <c r="NK69" s="103"/>
      <c r="NL69" s="103"/>
      <c r="NM69" s="103"/>
      <c r="NN69" s="103"/>
      <c r="NO69" s="103"/>
      <c r="NP69" s="103"/>
      <c r="NQ69" s="103"/>
      <c r="NR69" s="103"/>
      <c r="NS69" s="103"/>
      <c r="NT69" s="103"/>
      <c r="NU69" s="103"/>
      <c r="NV69" s="103"/>
      <c r="NW69" s="103"/>
      <c r="NX69" s="103"/>
      <c r="NY69" s="103"/>
      <c r="NZ69" s="103"/>
      <c r="OA69" s="103"/>
      <c r="OB69" s="103"/>
      <c r="OC69" s="103"/>
      <c r="OD69" s="103"/>
      <c r="OE69" s="103"/>
      <c r="OF69" s="103"/>
      <c r="OG69" s="103"/>
      <c r="OH69" s="103"/>
      <c r="OI69" s="103"/>
      <c r="OJ69" s="103"/>
      <c r="OK69" s="103"/>
      <c r="OL69" s="103"/>
      <c r="OM69" s="103"/>
      <c r="ON69" s="103"/>
      <c r="OO69" s="103"/>
      <c r="OP69" s="103"/>
      <c r="OQ69" s="103"/>
      <c r="OR69" s="103"/>
      <c r="OS69" s="103"/>
      <c r="OT69" s="103"/>
      <c r="OU69" s="103"/>
      <c r="OV69" s="103"/>
      <c r="OW69" s="103"/>
      <c r="OX69" s="103"/>
      <c r="OY69" s="103"/>
      <c r="OZ69" s="103"/>
      <c r="PA69" s="103"/>
      <c r="PB69" s="103"/>
      <c r="PC69" s="103"/>
      <c r="PD69" s="103"/>
      <c r="PE69" s="103"/>
      <c r="PF69" s="103"/>
      <c r="PG69" s="103"/>
      <c r="PH69" s="103"/>
      <c r="PI69" s="103"/>
      <c r="PJ69" s="103"/>
      <c r="PK69" s="103"/>
      <c r="PL69" s="103"/>
      <c r="PM69" s="103"/>
      <c r="PN69" s="103"/>
      <c r="PO69" s="103"/>
      <c r="PP69" s="103"/>
      <c r="PQ69" s="103"/>
      <c r="PR69" s="103"/>
      <c r="PS69" s="103"/>
      <c r="PT69" s="103"/>
      <c r="PU69" s="103"/>
      <c r="PV69" s="103"/>
      <c r="PW69" s="103"/>
      <c r="PX69" s="103"/>
      <c r="PY69" s="103"/>
      <c r="PZ69" s="103"/>
      <c r="QA69" s="103"/>
      <c r="QB69" s="103"/>
      <c r="QC69" s="103"/>
      <c r="QD69" s="103"/>
      <c r="QE69" s="103"/>
      <c r="QF69" s="103"/>
      <c r="QG69" s="103"/>
      <c r="QH69" s="103"/>
      <c r="QI69" s="103"/>
      <c r="QJ69" s="103"/>
      <c r="QK69" s="103"/>
      <c r="QL69" s="103"/>
      <c r="QM69" s="103"/>
      <c r="QN69" s="103"/>
      <c r="QO69" s="103"/>
      <c r="QP69" s="103"/>
      <c r="QQ69" s="103"/>
      <c r="QR69" s="103"/>
      <c r="QS69" s="103"/>
      <c r="QT69" s="103"/>
      <c r="QU69" s="103"/>
      <c r="QV69" s="103"/>
      <c r="QW69" s="103"/>
      <c r="QX69" s="103"/>
      <c r="QY69" s="103"/>
      <c r="QZ69" s="103"/>
      <c r="RA69" s="103"/>
      <c r="RB69" s="103"/>
      <c r="RC69" s="103"/>
      <c r="RD69" s="103"/>
      <c r="RE69" s="103"/>
      <c r="RF69" s="103"/>
      <c r="RG69" s="103"/>
      <c r="RH69" s="103"/>
      <c r="RI69" s="103"/>
      <c r="RJ69" s="103"/>
      <c r="RK69" s="103"/>
      <c r="RL69" s="103"/>
      <c r="RM69" s="103"/>
      <c r="RN69" s="103"/>
      <c r="RO69" s="103"/>
      <c r="RP69" s="103"/>
      <c r="RQ69" s="103"/>
      <c r="RR69" s="103"/>
      <c r="RS69" s="103"/>
      <c r="RT69" s="103"/>
      <c r="RU69" s="103"/>
      <c r="RV69" s="103"/>
      <c r="RW69" s="103"/>
      <c r="RX69" s="103"/>
      <c r="RY69" s="103"/>
      <c r="RZ69" s="103"/>
      <c r="SA69" s="103"/>
      <c r="SB69" s="103"/>
      <c r="SC69" s="103"/>
      <c r="SD69" s="103"/>
      <c r="SE69" s="103"/>
      <c r="SF69" s="103"/>
      <c r="SG69" s="103"/>
      <c r="SH69" s="103"/>
      <c r="SI69" s="103"/>
      <c r="SJ69" s="103"/>
      <c r="SK69" s="103"/>
      <c r="SL69" s="103"/>
      <c r="SM69" s="103"/>
      <c r="SN69" s="103"/>
      <c r="SO69" s="103"/>
      <c r="SP69" s="103"/>
      <c r="SQ69" s="103"/>
      <c r="SR69" s="103"/>
      <c r="SS69" s="103"/>
      <c r="ST69" s="103"/>
      <c r="SU69" s="103"/>
      <c r="SV69" s="103"/>
      <c r="SW69" s="103"/>
      <c r="SX69" s="103"/>
      <c r="SY69" s="103"/>
      <c r="SZ69" s="103"/>
      <c r="TA69" s="103"/>
      <c r="TB69" s="103"/>
      <c r="TC69" s="103"/>
      <c r="TD69" s="103"/>
      <c r="TE69" s="103"/>
      <c r="TF69" s="103"/>
      <c r="TG69" s="103"/>
      <c r="TH69" s="103"/>
      <c r="TI69" s="103"/>
      <c r="TJ69" s="103"/>
      <c r="TK69" s="103"/>
      <c r="TL69" s="103"/>
      <c r="TM69" s="103"/>
      <c r="TN69" s="103"/>
      <c r="TO69" s="103"/>
      <c r="TP69" s="103"/>
      <c r="TQ69" s="103"/>
      <c r="TR69" s="103"/>
      <c r="TS69" s="103"/>
      <c r="TT69" s="103"/>
      <c r="TU69" s="103"/>
      <c r="TV69" s="103"/>
      <c r="TW69" s="103"/>
      <c r="TX69" s="103"/>
      <c r="TY69" s="103"/>
      <c r="TZ69" s="103"/>
      <c r="UA69" s="103"/>
      <c r="UB69" s="103"/>
      <c r="UC69" s="103"/>
      <c r="UD69" s="103"/>
      <c r="UE69" s="103"/>
      <c r="UF69" s="103"/>
      <c r="UG69" s="103"/>
      <c r="UH69" s="103"/>
      <c r="UI69" s="103"/>
      <c r="UJ69" s="103"/>
      <c r="UK69" s="103"/>
      <c r="UL69" s="103"/>
      <c r="UM69" s="103"/>
      <c r="UN69" s="103"/>
      <c r="UO69" s="103"/>
      <c r="UP69" s="103"/>
      <c r="UQ69" s="103"/>
      <c r="UR69" s="103"/>
      <c r="US69" s="103"/>
      <c r="UT69" s="103"/>
      <c r="UU69" s="103"/>
      <c r="UV69" s="103"/>
      <c r="UW69" s="103"/>
      <c r="UX69" s="103"/>
      <c r="UY69" s="103"/>
      <c r="UZ69" s="103"/>
      <c r="VA69" s="103"/>
      <c r="VB69" s="103"/>
      <c r="VC69" s="103"/>
      <c r="VD69" s="103"/>
      <c r="VE69" s="103"/>
      <c r="VF69" s="103"/>
      <c r="VG69" s="103"/>
      <c r="VH69" s="103"/>
      <c r="VI69" s="103"/>
      <c r="VJ69" s="103"/>
      <c r="VK69" s="103"/>
      <c r="VL69" s="103"/>
      <c r="VM69" s="103"/>
      <c r="VN69" s="103"/>
      <c r="VO69" s="103"/>
      <c r="VP69" s="103"/>
      <c r="VQ69" s="103"/>
      <c r="VR69" s="103"/>
      <c r="VS69" s="103"/>
      <c r="VT69" s="103"/>
      <c r="VU69" s="103"/>
      <c r="VV69" s="103"/>
      <c r="VW69" s="103"/>
      <c r="VX69" s="103"/>
      <c r="VY69" s="103"/>
      <c r="VZ69" s="103"/>
      <c r="WA69" s="103"/>
      <c r="WB69" s="103"/>
      <c r="WC69" s="103"/>
      <c r="WD69" s="103"/>
      <c r="WE69" s="103"/>
      <c r="WF69" s="103"/>
      <c r="WG69" s="103"/>
      <c r="WH69" s="103"/>
      <c r="WI69" s="103"/>
      <c r="WJ69" s="103"/>
      <c r="WK69" s="103"/>
      <c r="WL69" s="103"/>
      <c r="WM69" s="103"/>
      <c r="WN69" s="103"/>
      <c r="WO69" s="103"/>
      <c r="WP69" s="103"/>
      <c r="WQ69" s="103"/>
      <c r="WR69" s="103"/>
      <c r="WS69" s="103"/>
      <c r="WT69" s="103"/>
      <c r="WU69" s="103"/>
      <c r="WV69" s="103"/>
      <c r="WW69" s="103"/>
      <c r="WX69" s="103"/>
      <c r="WY69" s="103"/>
      <c r="WZ69" s="103"/>
      <c r="XA69" s="103"/>
      <c r="XB69" s="103"/>
      <c r="XC69" s="103"/>
      <c r="XD69" s="103"/>
      <c r="XE69" s="103"/>
      <c r="XF69" s="103"/>
      <c r="XG69" s="103"/>
      <c r="XH69" s="103"/>
      <c r="XI69" s="103"/>
      <c r="XJ69" s="103"/>
      <c r="XK69" s="103"/>
      <c r="XL69" s="103"/>
      <c r="XM69" s="103"/>
      <c r="XN69" s="103"/>
      <c r="XO69" s="103"/>
      <c r="XP69" s="103"/>
      <c r="XQ69" s="103"/>
      <c r="XR69" s="103"/>
      <c r="XS69" s="103"/>
      <c r="XT69" s="103"/>
      <c r="XU69" s="103"/>
      <c r="XV69" s="103"/>
      <c r="XW69" s="103"/>
      <c r="XX69" s="103"/>
      <c r="XY69" s="103"/>
      <c r="XZ69" s="103"/>
      <c r="YA69" s="103"/>
      <c r="YB69" s="103"/>
      <c r="YC69" s="103"/>
      <c r="YD69" s="103"/>
      <c r="YE69" s="103"/>
      <c r="YF69" s="103"/>
      <c r="YG69" s="103"/>
      <c r="YH69" s="103"/>
      <c r="YI69" s="103"/>
      <c r="YJ69" s="103"/>
      <c r="YK69" s="103"/>
      <c r="YL69" s="103"/>
      <c r="YM69" s="103"/>
      <c r="YN69" s="103"/>
      <c r="YO69" s="103"/>
      <c r="YP69" s="103"/>
      <c r="YQ69" s="103"/>
      <c r="YR69" s="103"/>
      <c r="YS69" s="103"/>
      <c r="YT69" s="103"/>
      <c r="YU69" s="103"/>
      <c r="YV69" s="103"/>
      <c r="YW69" s="103"/>
      <c r="YX69" s="103"/>
      <c r="YY69" s="103"/>
      <c r="YZ69" s="103"/>
      <c r="ZA69" s="103"/>
      <c r="ZB69" s="103"/>
      <c r="ZC69" s="103"/>
      <c r="ZD69" s="103"/>
      <c r="ZE69" s="103"/>
      <c r="ZF69" s="103"/>
      <c r="ZG69" s="103"/>
      <c r="ZH69" s="103"/>
      <c r="ZI69" s="103"/>
      <c r="ZJ69" s="103"/>
      <c r="ZK69" s="103"/>
      <c r="ZL69" s="103"/>
      <c r="ZM69" s="103"/>
      <c r="ZN69" s="103"/>
      <c r="ZO69" s="103"/>
      <c r="ZP69" s="103"/>
      <c r="ZQ69" s="103"/>
      <c r="ZR69" s="103"/>
      <c r="ZS69" s="103"/>
      <c r="ZT69" s="103"/>
      <c r="ZU69" s="103"/>
      <c r="ZV69" s="103"/>
      <c r="ZW69" s="103"/>
      <c r="ZX69" s="103"/>
      <c r="ZY69" s="103"/>
      <c r="ZZ69" s="103"/>
      <c r="AAA69" s="103"/>
      <c r="AAB69" s="103"/>
      <c r="AAC69" s="103"/>
      <c r="AAD69" s="103"/>
      <c r="AAE69" s="103"/>
      <c r="AAF69" s="103"/>
      <c r="AAG69" s="103"/>
      <c r="AAH69" s="103"/>
      <c r="AAI69" s="103"/>
      <c r="AAJ69" s="103"/>
      <c r="AAK69" s="103"/>
      <c r="AAL69" s="103"/>
      <c r="AAM69" s="103"/>
      <c r="AAN69" s="103"/>
      <c r="AAO69" s="103"/>
      <c r="AAP69" s="103"/>
      <c r="AAQ69" s="103"/>
      <c r="AAR69" s="103"/>
      <c r="AAS69" s="103"/>
      <c r="AAT69" s="103"/>
      <c r="AAU69" s="103"/>
      <c r="AAV69" s="103"/>
      <c r="AAW69" s="103"/>
      <c r="AAX69" s="103"/>
      <c r="AAY69" s="103"/>
      <c r="AAZ69" s="103"/>
      <c r="ABA69" s="103"/>
      <c r="ABB69" s="103"/>
      <c r="ABC69" s="103"/>
      <c r="ABD69" s="103"/>
      <c r="ABE69" s="103"/>
      <c r="ABF69" s="103"/>
      <c r="ABG69" s="103"/>
      <c r="ABH69" s="103"/>
      <c r="ABI69" s="103"/>
      <c r="ABJ69" s="103"/>
      <c r="ABK69" s="103"/>
      <c r="ABL69" s="103"/>
      <c r="ABM69" s="103"/>
      <c r="ABN69" s="103"/>
      <c r="ABO69" s="103"/>
      <c r="ABP69" s="103"/>
      <c r="ABQ69" s="103"/>
      <c r="ABR69" s="103"/>
      <c r="ABS69" s="103"/>
      <c r="ABT69" s="103"/>
      <c r="ABU69" s="103"/>
      <c r="ABV69" s="103"/>
      <c r="ABW69" s="103"/>
      <c r="ABX69" s="103"/>
      <c r="ABY69" s="103"/>
      <c r="ABZ69" s="103"/>
      <c r="ACA69" s="103"/>
      <c r="ACB69" s="103"/>
      <c r="ACC69" s="103"/>
      <c r="ACD69" s="103"/>
      <c r="ACE69" s="103"/>
      <c r="ACF69" s="103"/>
      <c r="ACG69" s="103"/>
      <c r="ACH69" s="103"/>
      <c r="ACI69" s="103"/>
      <c r="ACJ69" s="103"/>
      <c r="ACK69" s="103"/>
      <c r="ACL69" s="103"/>
      <c r="ACM69" s="103"/>
      <c r="ACN69" s="103"/>
      <c r="ACO69" s="103"/>
      <c r="ACP69" s="103"/>
      <c r="ACQ69" s="103"/>
      <c r="ACR69" s="103"/>
      <c r="ACS69" s="103"/>
      <c r="ACT69" s="103"/>
      <c r="ACU69" s="103"/>
      <c r="ACV69" s="103"/>
      <c r="ACW69" s="103"/>
      <c r="ACX69" s="103"/>
      <c r="ACY69" s="103"/>
      <c r="ACZ69" s="103"/>
      <c r="ADA69" s="103"/>
      <c r="ADB69" s="103"/>
      <c r="ADC69" s="103"/>
      <c r="ADD69" s="103"/>
      <c r="ADE69" s="103"/>
      <c r="ADF69" s="103"/>
      <c r="ADG69" s="103"/>
      <c r="ADH69" s="103"/>
      <c r="ADI69" s="103"/>
      <c r="ADJ69" s="103"/>
      <c r="ADK69" s="103"/>
      <c r="ADL69" s="103"/>
      <c r="ADM69" s="103"/>
      <c r="ADN69" s="103"/>
      <c r="ADO69" s="103"/>
      <c r="ADP69" s="103"/>
      <c r="ADQ69" s="103"/>
      <c r="ADR69" s="103"/>
      <c r="ADS69" s="103"/>
      <c r="ADT69" s="103"/>
      <c r="ADU69" s="103"/>
      <c r="ADV69" s="103"/>
      <c r="ADW69" s="103"/>
      <c r="ADX69" s="103"/>
      <c r="ADY69" s="103"/>
      <c r="ADZ69" s="103"/>
      <c r="AEA69" s="103"/>
      <c r="AEB69" s="103"/>
      <c r="AEC69" s="103"/>
      <c r="AED69" s="103"/>
      <c r="AEE69" s="103"/>
      <c r="AEF69" s="103"/>
      <c r="AEG69" s="103"/>
      <c r="AEH69" s="103"/>
      <c r="AEI69" s="103"/>
      <c r="AEJ69" s="103"/>
      <c r="AEK69" s="103"/>
      <c r="AEL69" s="103"/>
      <c r="AEM69" s="103"/>
      <c r="AEN69" s="103"/>
      <c r="AEO69" s="103"/>
      <c r="AEP69" s="103"/>
      <c r="AEQ69" s="103"/>
      <c r="AER69" s="103"/>
      <c r="AES69" s="103"/>
      <c r="AET69" s="103"/>
      <c r="AEU69" s="103"/>
      <c r="AEV69" s="103"/>
      <c r="AEW69" s="103"/>
      <c r="AEX69" s="103"/>
      <c r="AEY69" s="103"/>
      <c r="AEZ69" s="103"/>
      <c r="AFA69" s="103"/>
      <c r="AFB69" s="103"/>
      <c r="AFC69" s="103"/>
      <c r="AFD69" s="103"/>
      <c r="AFE69" s="103"/>
      <c r="AFF69" s="103"/>
      <c r="AFG69" s="103"/>
      <c r="AFH69" s="103"/>
      <c r="AFI69" s="103"/>
      <c r="AFJ69" s="103"/>
      <c r="AFK69" s="103"/>
      <c r="AFL69" s="103"/>
      <c r="AFM69" s="103"/>
      <c r="AFN69" s="103"/>
      <c r="AFO69" s="103"/>
      <c r="AFP69" s="103"/>
      <c r="AFQ69" s="103"/>
      <c r="AFR69" s="103"/>
      <c r="AFS69" s="103"/>
      <c r="AFT69" s="103"/>
      <c r="AFU69" s="103"/>
      <c r="AFV69" s="103"/>
      <c r="AFW69" s="103"/>
      <c r="AFX69" s="103"/>
      <c r="AFY69" s="103"/>
      <c r="AFZ69" s="103"/>
      <c r="AGA69" s="103"/>
      <c r="AGB69" s="103"/>
      <c r="AGC69" s="103"/>
      <c r="AGD69" s="103"/>
      <c r="AGE69" s="103"/>
      <c r="AGF69" s="103"/>
      <c r="AGG69" s="103"/>
      <c r="AGH69" s="103"/>
      <c r="AGI69" s="103"/>
      <c r="AGJ69" s="103"/>
      <c r="AGK69" s="103"/>
      <c r="AGL69" s="103"/>
      <c r="AGM69" s="103"/>
      <c r="AGN69" s="103"/>
      <c r="AGO69" s="103"/>
      <c r="AGP69" s="103"/>
      <c r="AGQ69" s="103"/>
      <c r="AGR69" s="103"/>
      <c r="AGS69" s="103"/>
      <c r="AGT69" s="103"/>
      <c r="AGU69" s="103"/>
      <c r="AGV69" s="103"/>
      <c r="AGW69" s="103"/>
      <c r="AGX69" s="103"/>
      <c r="AGY69" s="103"/>
      <c r="AGZ69" s="103"/>
      <c r="AHA69" s="103"/>
      <c r="AHB69" s="103"/>
      <c r="AHC69" s="103"/>
      <c r="AHD69" s="103"/>
      <c r="AHE69" s="103"/>
      <c r="AHF69" s="103"/>
      <c r="AHG69" s="103"/>
      <c r="AHH69" s="103"/>
      <c r="AHI69" s="103"/>
      <c r="AHJ69" s="103"/>
      <c r="AHK69" s="103"/>
      <c r="AHL69" s="103"/>
      <c r="AHM69" s="103"/>
      <c r="AHN69" s="103"/>
      <c r="AHO69" s="103"/>
      <c r="AHP69" s="103"/>
      <c r="AHQ69" s="103"/>
      <c r="AHR69" s="103"/>
      <c r="AHS69" s="103"/>
      <c r="AHT69" s="103"/>
      <c r="AHU69" s="103"/>
      <c r="AHV69" s="103"/>
      <c r="AHW69" s="103"/>
      <c r="AHX69" s="103"/>
      <c r="AHY69" s="103"/>
      <c r="AHZ69" s="103"/>
      <c r="AIA69" s="103"/>
      <c r="AIB69" s="103"/>
      <c r="AIC69" s="103"/>
      <c r="AID69" s="103"/>
      <c r="AIE69" s="103"/>
      <c r="AIF69" s="103"/>
      <c r="AIG69" s="103"/>
      <c r="AIH69" s="103"/>
      <c r="AII69" s="103"/>
      <c r="AIJ69" s="103"/>
      <c r="AIK69" s="103"/>
      <c r="AIL69" s="103"/>
      <c r="AIM69" s="103"/>
      <c r="AIN69" s="103"/>
      <c r="AIO69" s="103"/>
      <c r="AIP69" s="103"/>
      <c r="AIQ69" s="103"/>
      <c r="AIR69" s="103"/>
      <c r="AIS69" s="103"/>
      <c r="AIT69" s="103"/>
      <c r="AIU69" s="103"/>
      <c r="AIV69" s="103"/>
      <c r="AIW69" s="103"/>
      <c r="AIX69" s="103"/>
      <c r="AIY69" s="103"/>
      <c r="AIZ69" s="103"/>
      <c r="AJA69" s="103"/>
      <c r="AJB69" s="103"/>
      <c r="AJC69" s="103"/>
      <c r="AJD69" s="103"/>
      <c r="AJE69" s="103"/>
      <c r="AJF69" s="103"/>
      <c r="AJG69" s="103"/>
      <c r="AJH69" s="103"/>
      <c r="AJI69" s="103"/>
      <c r="AJJ69" s="103"/>
      <c r="AJK69" s="103"/>
      <c r="AJL69" s="103"/>
      <c r="AJM69" s="103"/>
      <c r="AJN69" s="103"/>
      <c r="AJO69" s="103"/>
      <c r="AJP69" s="103"/>
      <c r="AJQ69" s="103"/>
      <c r="AJR69" s="103"/>
      <c r="AJS69" s="103"/>
      <c r="AJT69" s="103"/>
      <c r="AJU69" s="103"/>
      <c r="AJV69" s="103"/>
      <c r="AJW69" s="103"/>
      <c r="AJX69" s="103"/>
      <c r="AJY69" s="103"/>
      <c r="AJZ69" s="103"/>
      <c r="AKA69" s="103"/>
      <c r="AKB69" s="103"/>
      <c r="AKC69" s="103"/>
      <c r="AKD69" s="103"/>
      <c r="AKE69" s="103"/>
      <c r="AKF69" s="103"/>
      <c r="AKG69" s="103"/>
      <c r="AKH69" s="103"/>
      <c r="AKI69" s="103"/>
      <c r="AKJ69" s="103"/>
      <c r="AKK69" s="103"/>
      <c r="AKL69" s="103"/>
      <c r="AKM69" s="103"/>
      <c r="AKN69" s="103"/>
      <c r="AKO69" s="103"/>
      <c r="AKP69" s="103"/>
      <c r="AKQ69" s="103"/>
      <c r="AKR69" s="103"/>
      <c r="AKS69" s="103"/>
      <c r="AKT69" s="103"/>
      <c r="AKU69" s="103"/>
      <c r="AKV69" s="103"/>
      <c r="AKW69" s="103"/>
      <c r="AKX69" s="103"/>
      <c r="AKY69" s="103"/>
      <c r="AKZ69" s="103"/>
      <c r="ALA69" s="103"/>
      <c r="ALB69" s="103"/>
      <c r="ALC69" s="103"/>
      <c r="ALD69" s="103"/>
      <c r="ALE69" s="103"/>
      <c r="ALF69" s="103"/>
      <c r="ALG69" s="103"/>
      <c r="ALH69" s="103"/>
      <c r="ALI69" s="103"/>
      <c r="ALJ69" s="103"/>
      <c r="ALK69" s="103"/>
      <c r="ALL69" s="103"/>
      <c r="ALM69" s="103"/>
      <c r="ALN69" s="103"/>
      <c r="ALO69" s="103"/>
      <c r="ALP69" s="103"/>
      <c r="ALQ69" s="103"/>
      <c r="ALR69" s="103"/>
      <c r="ALS69" s="103"/>
      <c r="ALT69" s="103"/>
      <c r="ALU69" s="103"/>
      <c r="ALV69" s="103"/>
      <c r="ALW69" s="103"/>
      <c r="ALX69" s="103"/>
      <c r="ALY69" s="103"/>
      <c r="ALZ69" s="103"/>
      <c r="AMA69" s="103"/>
      <c r="AMB69" s="103"/>
      <c r="AMC69" s="103"/>
      <c r="AMD69" s="103"/>
      <c r="AME69" s="103"/>
      <c r="AMF69" s="103"/>
      <c r="AMG69" s="103"/>
      <c r="AMH69" s="103"/>
      <c r="AMI69" s="103"/>
      <c r="AMJ69" s="103"/>
      <c r="AMK69" s="103"/>
      <c r="AML69" s="103"/>
      <c r="AMM69" s="103"/>
      <c r="AMN69" s="103"/>
      <c r="AMO69" s="103"/>
      <c r="AMP69" s="103"/>
      <c r="AMQ69" s="103"/>
    </row>
    <row r="70" spans="1:1031" s="104" customFormat="1" ht="74.25" customHeight="1" thickBot="1" x14ac:dyDescent="0.3">
      <c r="A70" s="22">
        <v>54</v>
      </c>
      <c r="B70" s="255"/>
      <c r="C70" s="72" t="s">
        <v>79</v>
      </c>
      <c r="D70" s="21" t="s">
        <v>397</v>
      </c>
      <c r="E70" s="72" t="s">
        <v>395</v>
      </c>
      <c r="F70" s="99" t="s">
        <v>399</v>
      </c>
      <c r="G70" s="59" t="s">
        <v>401</v>
      </c>
      <c r="H70" s="100" t="s">
        <v>402</v>
      </c>
      <c r="I70" s="85">
        <v>43466</v>
      </c>
      <c r="J70" s="85">
        <v>43890</v>
      </c>
      <c r="K70" s="59" t="s">
        <v>164</v>
      </c>
      <c r="L70" s="59" t="s">
        <v>29</v>
      </c>
      <c r="M70" s="59" t="s">
        <v>30</v>
      </c>
      <c r="N70" s="59" t="s">
        <v>30</v>
      </c>
      <c r="O70" s="59" t="s">
        <v>31</v>
      </c>
      <c r="P70" s="59">
        <v>121</v>
      </c>
      <c r="Q70" s="24">
        <v>429826.2</v>
      </c>
      <c r="R70" s="24">
        <v>77974.299999999988</v>
      </c>
      <c r="S70" s="24">
        <v>0</v>
      </c>
      <c r="T70" s="112">
        <f t="shared" si="5"/>
        <v>507800.5</v>
      </c>
      <c r="U70" s="84">
        <v>0</v>
      </c>
      <c r="V70" s="84">
        <v>0</v>
      </c>
      <c r="W70" s="112">
        <f t="shared" si="4"/>
        <v>507800.5</v>
      </c>
      <c r="X70" s="101" t="str">
        <f t="shared" si="6"/>
        <v>în implementare</v>
      </c>
      <c r="Y70" s="86">
        <v>0</v>
      </c>
      <c r="Z70" s="87">
        <f>55774.25+92949.02</f>
        <v>148723.27000000002</v>
      </c>
      <c r="AA70" s="84">
        <f>10117.95+16861.78</f>
        <v>26979.73</v>
      </c>
      <c r="AB70" s="102"/>
      <c r="AC70" s="102"/>
      <c r="AD70" s="102"/>
      <c r="AE70" s="102"/>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c r="IW70" s="103"/>
      <c r="IX70" s="103"/>
      <c r="IY70" s="103"/>
      <c r="IZ70" s="103"/>
      <c r="JA70" s="103"/>
      <c r="JB70" s="103"/>
      <c r="JC70" s="103"/>
      <c r="JD70" s="103"/>
      <c r="JE70" s="103"/>
      <c r="JF70" s="103"/>
      <c r="JG70" s="103"/>
      <c r="JH70" s="103"/>
      <c r="JI70" s="103"/>
      <c r="JJ70" s="103"/>
      <c r="JK70" s="103"/>
      <c r="JL70" s="103"/>
      <c r="JM70" s="103"/>
      <c r="JN70" s="103"/>
      <c r="JO70" s="103"/>
      <c r="JP70" s="103"/>
      <c r="JQ70" s="103"/>
      <c r="JR70" s="103"/>
      <c r="JS70" s="103"/>
      <c r="JT70" s="103"/>
      <c r="JU70" s="103"/>
      <c r="JV70" s="103"/>
      <c r="JW70" s="103"/>
      <c r="JX70" s="103"/>
      <c r="JY70" s="103"/>
      <c r="JZ70" s="103"/>
      <c r="KA70" s="103"/>
      <c r="KB70" s="103"/>
      <c r="KC70" s="103"/>
      <c r="KD70" s="103"/>
      <c r="KE70" s="103"/>
      <c r="KF70" s="103"/>
      <c r="KG70" s="103"/>
      <c r="KH70" s="103"/>
      <c r="KI70" s="103"/>
      <c r="KJ70" s="103"/>
      <c r="KK70" s="103"/>
      <c r="KL70" s="103"/>
      <c r="KM70" s="103"/>
      <c r="KN70" s="103"/>
      <c r="KO70" s="103"/>
      <c r="KP70" s="103"/>
      <c r="KQ70" s="103"/>
      <c r="KR70" s="103"/>
      <c r="KS70" s="103"/>
      <c r="KT70" s="103"/>
      <c r="KU70" s="103"/>
      <c r="KV70" s="103"/>
      <c r="KW70" s="103"/>
      <c r="KX70" s="103"/>
      <c r="KY70" s="103"/>
      <c r="KZ70" s="103"/>
      <c r="LA70" s="103"/>
      <c r="LB70" s="103"/>
      <c r="LC70" s="103"/>
      <c r="LD70" s="103"/>
      <c r="LE70" s="103"/>
      <c r="LF70" s="103"/>
      <c r="LG70" s="103"/>
      <c r="LH70" s="103"/>
      <c r="LI70" s="103"/>
      <c r="LJ70" s="103"/>
      <c r="LK70" s="103"/>
      <c r="LL70" s="103"/>
      <c r="LM70" s="103"/>
      <c r="LN70" s="103"/>
      <c r="LO70" s="103"/>
      <c r="LP70" s="103"/>
      <c r="LQ70" s="103"/>
      <c r="LR70" s="103"/>
      <c r="LS70" s="103"/>
      <c r="LT70" s="103"/>
      <c r="LU70" s="103"/>
      <c r="LV70" s="103"/>
      <c r="LW70" s="103"/>
      <c r="LX70" s="103"/>
      <c r="LY70" s="103"/>
      <c r="LZ70" s="103"/>
      <c r="MA70" s="103"/>
      <c r="MB70" s="103"/>
      <c r="MC70" s="103"/>
      <c r="MD70" s="103"/>
      <c r="ME70" s="103"/>
      <c r="MF70" s="103"/>
      <c r="MG70" s="103"/>
      <c r="MH70" s="103"/>
      <c r="MI70" s="103"/>
      <c r="MJ70" s="103"/>
      <c r="MK70" s="103"/>
      <c r="ML70" s="103"/>
      <c r="MM70" s="103"/>
      <c r="MN70" s="103"/>
      <c r="MO70" s="103"/>
      <c r="MP70" s="103"/>
      <c r="MQ70" s="103"/>
      <c r="MR70" s="103"/>
      <c r="MS70" s="103"/>
      <c r="MT70" s="103"/>
      <c r="MU70" s="103"/>
      <c r="MV70" s="103"/>
      <c r="MW70" s="103"/>
      <c r="MX70" s="103"/>
      <c r="MY70" s="103"/>
      <c r="MZ70" s="103"/>
      <c r="NA70" s="103"/>
      <c r="NB70" s="103"/>
      <c r="NC70" s="103"/>
      <c r="ND70" s="103"/>
      <c r="NE70" s="103"/>
      <c r="NF70" s="103"/>
      <c r="NG70" s="103"/>
      <c r="NH70" s="103"/>
      <c r="NI70" s="103"/>
      <c r="NJ70" s="103"/>
      <c r="NK70" s="103"/>
      <c r="NL70" s="103"/>
      <c r="NM70" s="103"/>
      <c r="NN70" s="103"/>
      <c r="NO70" s="103"/>
      <c r="NP70" s="103"/>
      <c r="NQ70" s="103"/>
      <c r="NR70" s="103"/>
      <c r="NS70" s="103"/>
      <c r="NT70" s="103"/>
      <c r="NU70" s="103"/>
      <c r="NV70" s="103"/>
      <c r="NW70" s="103"/>
      <c r="NX70" s="103"/>
      <c r="NY70" s="103"/>
      <c r="NZ70" s="103"/>
      <c r="OA70" s="103"/>
      <c r="OB70" s="103"/>
      <c r="OC70" s="103"/>
      <c r="OD70" s="103"/>
      <c r="OE70" s="103"/>
      <c r="OF70" s="103"/>
      <c r="OG70" s="103"/>
      <c r="OH70" s="103"/>
      <c r="OI70" s="103"/>
      <c r="OJ70" s="103"/>
      <c r="OK70" s="103"/>
      <c r="OL70" s="103"/>
      <c r="OM70" s="103"/>
      <c r="ON70" s="103"/>
      <c r="OO70" s="103"/>
      <c r="OP70" s="103"/>
      <c r="OQ70" s="103"/>
      <c r="OR70" s="103"/>
      <c r="OS70" s="103"/>
      <c r="OT70" s="103"/>
      <c r="OU70" s="103"/>
      <c r="OV70" s="103"/>
      <c r="OW70" s="103"/>
      <c r="OX70" s="103"/>
      <c r="OY70" s="103"/>
      <c r="OZ70" s="103"/>
      <c r="PA70" s="103"/>
      <c r="PB70" s="103"/>
      <c r="PC70" s="103"/>
      <c r="PD70" s="103"/>
      <c r="PE70" s="103"/>
      <c r="PF70" s="103"/>
      <c r="PG70" s="103"/>
      <c r="PH70" s="103"/>
      <c r="PI70" s="103"/>
      <c r="PJ70" s="103"/>
      <c r="PK70" s="103"/>
      <c r="PL70" s="103"/>
      <c r="PM70" s="103"/>
      <c r="PN70" s="103"/>
      <c r="PO70" s="103"/>
      <c r="PP70" s="103"/>
      <c r="PQ70" s="103"/>
      <c r="PR70" s="103"/>
      <c r="PS70" s="103"/>
      <c r="PT70" s="103"/>
      <c r="PU70" s="103"/>
      <c r="PV70" s="103"/>
      <c r="PW70" s="103"/>
      <c r="PX70" s="103"/>
      <c r="PY70" s="103"/>
      <c r="PZ70" s="103"/>
      <c r="QA70" s="103"/>
      <c r="QB70" s="103"/>
      <c r="QC70" s="103"/>
      <c r="QD70" s="103"/>
      <c r="QE70" s="103"/>
      <c r="QF70" s="103"/>
      <c r="QG70" s="103"/>
      <c r="QH70" s="103"/>
      <c r="QI70" s="103"/>
      <c r="QJ70" s="103"/>
      <c r="QK70" s="103"/>
      <c r="QL70" s="103"/>
      <c r="QM70" s="103"/>
      <c r="QN70" s="103"/>
      <c r="QO70" s="103"/>
      <c r="QP70" s="103"/>
      <c r="QQ70" s="103"/>
      <c r="QR70" s="103"/>
      <c r="QS70" s="103"/>
      <c r="QT70" s="103"/>
      <c r="QU70" s="103"/>
      <c r="QV70" s="103"/>
      <c r="QW70" s="103"/>
      <c r="QX70" s="103"/>
      <c r="QY70" s="103"/>
      <c r="QZ70" s="103"/>
      <c r="RA70" s="103"/>
      <c r="RB70" s="103"/>
      <c r="RC70" s="103"/>
      <c r="RD70" s="103"/>
      <c r="RE70" s="103"/>
      <c r="RF70" s="103"/>
      <c r="RG70" s="103"/>
      <c r="RH70" s="103"/>
      <c r="RI70" s="103"/>
      <c r="RJ70" s="103"/>
      <c r="RK70" s="103"/>
      <c r="RL70" s="103"/>
      <c r="RM70" s="103"/>
      <c r="RN70" s="103"/>
      <c r="RO70" s="103"/>
      <c r="RP70" s="103"/>
      <c r="RQ70" s="103"/>
      <c r="RR70" s="103"/>
      <c r="RS70" s="103"/>
      <c r="RT70" s="103"/>
      <c r="RU70" s="103"/>
      <c r="RV70" s="103"/>
      <c r="RW70" s="103"/>
      <c r="RX70" s="103"/>
      <c r="RY70" s="103"/>
      <c r="RZ70" s="103"/>
      <c r="SA70" s="103"/>
      <c r="SB70" s="103"/>
      <c r="SC70" s="103"/>
      <c r="SD70" s="103"/>
      <c r="SE70" s="103"/>
      <c r="SF70" s="103"/>
      <c r="SG70" s="103"/>
      <c r="SH70" s="103"/>
      <c r="SI70" s="103"/>
      <c r="SJ70" s="103"/>
      <c r="SK70" s="103"/>
      <c r="SL70" s="103"/>
      <c r="SM70" s="103"/>
      <c r="SN70" s="103"/>
      <c r="SO70" s="103"/>
      <c r="SP70" s="103"/>
      <c r="SQ70" s="103"/>
      <c r="SR70" s="103"/>
      <c r="SS70" s="103"/>
      <c r="ST70" s="103"/>
      <c r="SU70" s="103"/>
      <c r="SV70" s="103"/>
      <c r="SW70" s="103"/>
      <c r="SX70" s="103"/>
      <c r="SY70" s="103"/>
      <c r="SZ70" s="103"/>
      <c r="TA70" s="103"/>
      <c r="TB70" s="103"/>
      <c r="TC70" s="103"/>
      <c r="TD70" s="103"/>
      <c r="TE70" s="103"/>
      <c r="TF70" s="103"/>
      <c r="TG70" s="103"/>
      <c r="TH70" s="103"/>
      <c r="TI70" s="103"/>
      <c r="TJ70" s="103"/>
      <c r="TK70" s="103"/>
      <c r="TL70" s="103"/>
      <c r="TM70" s="103"/>
      <c r="TN70" s="103"/>
      <c r="TO70" s="103"/>
      <c r="TP70" s="103"/>
      <c r="TQ70" s="103"/>
      <c r="TR70" s="103"/>
      <c r="TS70" s="103"/>
      <c r="TT70" s="103"/>
      <c r="TU70" s="103"/>
      <c r="TV70" s="103"/>
      <c r="TW70" s="103"/>
      <c r="TX70" s="103"/>
      <c r="TY70" s="103"/>
      <c r="TZ70" s="103"/>
      <c r="UA70" s="103"/>
      <c r="UB70" s="103"/>
      <c r="UC70" s="103"/>
      <c r="UD70" s="103"/>
      <c r="UE70" s="103"/>
      <c r="UF70" s="103"/>
      <c r="UG70" s="103"/>
      <c r="UH70" s="103"/>
      <c r="UI70" s="103"/>
      <c r="UJ70" s="103"/>
      <c r="UK70" s="103"/>
      <c r="UL70" s="103"/>
      <c r="UM70" s="103"/>
      <c r="UN70" s="103"/>
      <c r="UO70" s="103"/>
      <c r="UP70" s="103"/>
      <c r="UQ70" s="103"/>
      <c r="UR70" s="103"/>
      <c r="US70" s="103"/>
      <c r="UT70" s="103"/>
      <c r="UU70" s="103"/>
      <c r="UV70" s="103"/>
      <c r="UW70" s="103"/>
      <c r="UX70" s="103"/>
      <c r="UY70" s="103"/>
      <c r="UZ70" s="103"/>
      <c r="VA70" s="103"/>
      <c r="VB70" s="103"/>
      <c r="VC70" s="103"/>
      <c r="VD70" s="103"/>
      <c r="VE70" s="103"/>
      <c r="VF70" s="103"/>
      <c r="VG70" s="103"/>
      <c r="VH70" s="103"/>
      <c r="VI70" s="103"/>
      <c r="VJ70" s="103"/>
      <c r="VK70" s="103"/>
      <c r="VL70" s="103"/>
      <c r="VM70" s="103"/>
      <c r="VN70" s="103"/>
      <c r="VO70" s="103"/>
      <c r="VP70" s="103"/>
      <c r="VQ70" s="103"/>
      <c r="VR70" s="103"/>
      <c r="VS70" s="103"/>
      <c r="VT70" s="103"/>
      <c r="VU70" s="103"/>
      <c r="VV70" s="103"/>
      <c r="VW70" s="103"/>
      <c r="VX70" s="103"/>
      <c r="VY70" s="103"/>
      <c r="VZ70" s="103"/>
      <c r="WA70" s="103"/>
      <c r="WB70" s="103"/>
      <c r="WC70" s="103"/>
      <c r="WD70" s="103"/>
      <c r="WE70" s="103"/>
      <c r="WF70" s="103"/>
      <c r="WG70" s="103"/>
      <c r="WH70" s="103"/>
      <c r="WI70" s="103"/>
      <c r="WJ70" s="103"/>
      <c r="WK70" s="103"/>
      <c r="WL70" s="103"/>
      <c r="WM70" s="103"/>
      <c r="WN70" s="103"/>
      <c r="WO70" s="103"/>
      <c r="WP70" s="103"/>
      <c r="WQ70" s="103"/>
      <c r="WR70" s="103"/>
      <c r="WS70" s="103"/>
      <c r="WT70" s="103"/>
      <c r="WU70" s="103"/>
      <c r="WV70" s="103"/>
      <c r="WW70" s="103"/>
      <c r="WX70" s="103"/>
      <c r="WY70" s="103"/>
      <c r="WZ70" s="103"/>
      <c r="XA70" s="103"/>
      <c r="XB70" s="103"/>
      <c r="XC70" s="103"/>
      <c r="XD70" s="103"/>
      <c r="XE70" s="103"/>
      <c r="XF70" s="103"/>
      <c r="XG70" s="103"/>
      <c r="XH70" s="103"/>
      <c r="XI70" s="103"/>
      <c r="XJ70" s="103"/>
      <c r="XK70" s="103"/>
      <c r="XL70" s="103"/>
      <c r="XM70" s="103"/>
      <c r="XN70" s="103"/>
      <c r="XO70" s="103"/>
      <c r="XP70" s="103"/>
      <c r="XQ70" s="103"/>
      <c r="XR70" s="103"/>
      <c r="XS70" s="103"/>
      <c r="XT70" s="103"/>
      <c r="XU70" s="103"/>
      <c r="XV70" s="103"/>
      <c r="XW70" s="103"/>
      <c r="XX70" s="103"/>
      <c r="XY70" s="103"/>
      <c r="XZ70" s="103"/>
      <c r="YA70" s="103"/>
      <c r="YB70" s="103"/>
      <c r="YC70" s="103"/>
      <c r="YD70" s="103"/>
      <c r="YE70" s="103"/>
      <c r="YF70" s="103"/>
      <c r="YG70" s="103"/>
      <c r="YH70" s="103"/>
      <c r="YI70" s="103"/>
      <c r="YJ70" s="103"/>
      <c r="YK70" s="103"/>
      <c r="YL70" s="103"/>
      <c r="YM70" s="103"/>
      <c r="YN70" s="103"/>
      <c r="YO70" s="103"/>
      <c r="YP70" s="103"/>
      <c r="YQ70" s="103"/>
      <c r="YR70" s="103"/>
      <c r="YS70" s="103"/>
      <c r="YT70" s="103"/>
      <c r="YU70" s="103"/>
      <c r="YV70" s="103"/>
      <c r="YW70" s="103"/>
      <c r="YX70" s="103"/>
      <c r="YY70" s="103"/>
      <c r="YZ70" s="103"/>
      <c r="ZA70" s="103"/>
      <c r="ZB70" s="103"/>
      <c r="ZC70" s="103"/>
      <c r="ZD70" s="103"/>
      <c r="ZE70" s="103"/>
      <c r="ZF70" s="103"/>
      <c r="ZG70" s="103"/>
      <c r="ZH70" s="103"/>
      <c r="ZI70" s="103"/>
      <c r="ZJ70" s="103"/>
      <c r="ZK70" s="103"/>
      <c r="ZL70" s="103"/>
      <c r="ZM70" s="103"/>
      <c r="ZN70" s="103"/>
      <c r="ZO70" s="103"/>
      <c r="ZP70" s="103"/>
      <c r="ZQ70" s="103"/>
      <c r="ZR70" s="103"/>
      <c r="ZS70" s="103"/>
      <c r="ZT70" s="103"/>
      <c r="ZU70" s="103"/>
      <c r="ZV70" s="103"/>
      <c r="ZW70" s="103"/>
      <c r="ZX70" s="103"/>
      <c r="ZY70" s="103"/>
      <c r="ZZ70" s="103"/>
      <c r="AAA70" s="103"/>
      <c r="AAB70" s="103"/>
      <c r="AAC70" s="103"/>
      <c r="AAD70" s="103"/>
      <c r="AAE70" s="103"/>
      <c r="AAF70" s="103"/>
      <c r="AAG70" s="103"/>
      <c r="AAH70" s="103"/>
      <c r="AAI70" s="103"/>
      <c r="AAJ70" s="103"/>
      <c r="AAK70" s="103"/>
      <c r="AAL70" s="103"/>
      <c r="AAM70" s="103"/>
      <c r="AAN70" s="103"/>
      <c r="AAO70" s="103"/>
      <c r="AAP70" s="103"/>
      <c r="AAQ70" s="103"/>
      <c r="AAR70" s="103"/>
      <c r="AAS70" s="103"/>
      <c r="AAT70" s="103"/>
      <c r="AAU70" s="103"/>
      <c r="AAV70" s="103"/>
      <c r="AAW70" s="103"/>
      <c r="AAX70" s="103"/>
      <c r="AAY70" s="103"/>
      <c r="AAZ70" s="103"/>
      <c r="ABA70" s="103"/>
      <c r="ABB70" s="103"/>
      <c r="ABC70" s="103"/>
      <c r="ABD70" s="103"/>
      <c r="ABE70" s="103"/>
      <c r="ABF70" s="103"/>
      <c r="ABG70" s="103"/>
      <c r="ABH70" s="103"/>
      <c r="ABI70" s="103"/>
      <c r="ABJ70" s="103"/>
      <c r="ABK70" s="103"/>
      <c r="ABL70" s="103"/>
      <c r="ABM70" s="103"/>
      <c r="ABN70" s="103"/>
      <c r="ABO70" s="103"/>
      <c r="ABP70" s="103"/>
      <c r="ABQ70" s="103"/>
      <c r="ABR70" s="103"/>
      <c r="ABS70" s="103"/>
      <c r="ABT70" s="103"/>
      <c r="ABU70" s="103"/>
      <c r="ABV70" s="103"/>
      <c r="ABW70" s="103"/>
      <c r="ABX70" s="103"/>
      <c r="ABY70" s="103"/>
      <c r="ABZ70" s="103"/>
      <c r="ACA70" s="103"/>
      <c r="ACB70" s="103"/>
      <c r="ACC70" s="103"/>
      <c r="ACD70" s="103"/>
      <c r="ACE70" s="103"/>
      <c r="ACF70" s="103"/>
      <c r="ACG70" s="103"/>
      <c r="ACH70" s="103"/>
      <c r="ACI70" s="103"/>
      <c r="ACJ70" s="103"/>
      <c r="ACK70" s="103"/>
      <c r="ACL70" s="103"/>
      <c r="ACM70" s="103"/>
      <c r="ACN70" s="103"/>
      <c r="ACO70" s="103"/>
      <c r="ACP70" s="103"/>
      <c r="ACQ70" s="103"/>
      <c r="ACR70" s="103"/>
      <c r="ACS70" s="103"/>
      <c r="ACT70" s="103"/>
      <c r="ACU70" s="103"/>
      <c r="ACV70" s="103"/>
      <c r="ACW70" s="103"/>
      <c r="ACX70" s="103"/>
      <c r="ACY70" s="103"/>
      <c r="ACZ70" s="103"/>
      <c r="ADA70" s="103"/>
      <c r="ADB70" s="103"/>
      <c r="ADC70" s="103"/>
      <c r="ADD70" s="103"/>
      <c r="ADE70" s="103"/>
      <c r="ADF70" s="103"/>
      <c r="ADG70" s="103"/>
      <c r="ADH70" s="103"/>
      <c r="ADI70" s="103"/>
      <c r="ADJ70" s="103"/>
      <c r="ADK70" s="103"/>
      <c r="ADL70" s="103"/>
      <c r="ADM70" s="103"/>
      <c r="ADN70" s="103"/>
      <c r="ADO70" s="103"/>
      <c r="ADP70" s="103"/>
      <c r="ADQ70" s="103"/>
      <c r="ADR70" s="103"/>
      <c r="ADS70" s="103"/>
      <c r="ADT70" s="103"/>
      <c r="ADU70" s="103"/>
      <c r="ADV70" s="103"/>
      <c r="ADW70" s="103"/>
      <c r="ADX70" s="103"/>
      <c r="ADY70" s="103"/>
      <c r="ADZ70" s="103"/>
      <c r="AEA70" s="103"/>
      <c r="AEB70" s="103"/>
      <c r="AEC70" s="103"/>
      <c r="AED70" s="103"/>
      <c r="AEE70" s="103"/>
      <c r="AEF70" s="103"/>
      <c r="AEG70" s="103"/>
      <c r="AEH70" s="103"/>
      <c r="AEI70" s="103"/>
      <c r="AEJ70" s="103"/>
      <c r="AEK70" s="103"/>
      <c r="AEL70" s="103"/>
      <c r="AEM70" s="103"/>
      <c r="AEN70" s="103"/>
      <c r="AEO70" s="103"/>
      <c r="AEP70" s="103"/>
      <c r="AEQ70" s="103"/>
      <c r="AER70" s="103"/>
      <c r="AES70" s="103"/>
      <c r="AET70" s="103"/>
      <c r="AEU70" s="103"/>
      <c r="AEV70" s="103"/>
      <c r="AEW70" s="103"/>
      <c r="AEX70" s="103"/>
      <c r="AEY70" s="103"/>
      <c r="AEZ70" s="103"/>
      <c r="AFA70" s="103"/>
      <c r="AFB70" s="103"/>
      <c r="AFC70" s="103"/>
      <c r="AFD70" s="103"/>
      <c r="AFE70" s="103"/>
      <c r="AFF70" s="103"/>
      <c r="AFG70" s="103"/>
      <c r="AFH70" s="103"/>
      <c r="AFI70" s="103"/>
      <c r="AFJ70" s="103"/>
      <c r="AFK70" s="103"/>
      <c r="AFL70" s="103"/>
      <c r="AFM70" s="103"/>
      <c r="AFN70" s="103"/>
      <c r="AFO70" s="103"/>
      <c r="AFP70" s="103"/>
      <c r="AFQ70" s="103"/>
      <c r="AFR70" s="103"/>
      <c r="AFS70" s="103"/>
      <c r="AFT70" s="103"/>
      <c r="AFU70" s="103"/>
      <c r="AFV70" s="103"/>
      <c r="AFW70" s="103"/>
      <c r="AFX70" s="103"/>
      <c r="AFY70" s="103"/>
      <c r="AFZ70" s="103"/>
      <c r="AGA70" s="103"/>
      <c r="AGB70" s="103"/>
      <c r="AGC70" s="103"/>
      <c r="AGD70" s="103"/>
      <c r="AGE70" s="103"/>
      <c r="AGF70" s="103"/>
      <c r="AGG70" s="103"/>
      <c r="AGH70" s="103"/>
      <c r="AGI70" s="103"/>
      <c r="AGJ70" s="103"/>
      <c r="AGK70" s="103"/>
      <c r="AGL70" s="103"/>
      <c r="AGM70" s="103"/>
      <c r="AGN70" s="103"/>
      <c r="AGO70" s="103"/>
      <c r="AGP70" s="103"/>
      <c r="AGQ70" s="103"/>
      <c r="AGR70" s="103"/>
      <c r="AGS70" s="103"/>
      <c r="AGT70" s="103"/>
      <c r="AGU70" s="103"/>
      <c r="AGV70" s="103"/>
      <c r="AGW70" s="103"/>
      <c r="AGX70" s="103"/>
      <c r="AGY70" s="103"/>
      <c r="AGZ70" s="103"/>
      <c r="AHA70" s="103"/>
      <c r="AHB70" s="103"/>
      <c r="AHC70" s="103"/>
      <c r="AHD70" s="103"/>
      <c r="AHE70" s="103"/>
      <c r="AHF70" s="103"/>
      <c r="AHG70" s="103"/>
      <c r="AHH70" s="103"/>
      <c r="AHI70" s="103"/>
      <c r="AHJ70" s="103"/>
      <c r="AHK70" s="103"/>
      <c r="AHL70" s="103"/>
      <c r="AHM70" s="103"/>
      <c r="AHN70" s="103"/>
      <c r="AHO70" s="103"/>
      <c r="AHP70" s="103"/>
      <c r="AHQ70" s="103"/>
      <c r="AHR70" s="103"/>
      <c r="AHS70" s="103"/>
      <c r="AHT70" s="103"/>
      <c r="AHU70" s="103"/>
      <c r="AHV70" s="103"/>
      <c r="AHW70" s="103"/>
      <c r="AHX70" s="103"/>
      <c r="AHY70" s="103"/>
      <c r="AHZ70" s="103"/>
      <c r="AIA70" s="103"/>
      <c r="AIB70" s="103"/>
      <c r="AIC70" s="103"/>
      <c r="AID70" s="103"/>
      <c r="AIE70" s="103"/>
      <c r="AIF70" s="103"/>
      <c r="AIG70" s="103"/>
      <c r="AIH70" s="103"/>
      <c r="AII70" s="103"/>
      <c r="AIJ70" s="103"/>
      <c r="AIK70" s="103"/>
      <c r="AIL70" s="103"/>
      <c r="AIM70" s="103"/>
      <c r="AIN70" s="103"/>
      <c r="AIO70" s="103"/>
      <c r="AIP70" s="103"/>
      <c r="AIQ70" s="103"/>
      <c r="AIR70" s="103"/>
      <c r="AIS70" s="103"/>
      <c r="AIT70" s="103"/>
      <c r="AIU70" s="103"/>
      <c r="AIV70" s="103"/>
      <c r="AIW70" s="103"/>
      <c r="AIX70" s="103"/>
      <c r="AIY70" s="103"/>
      <c r="AIZ70" s="103"/>
      <c r="AJA70" s="103"/>
      <c r="AJB70" s="103"/>
      <c r="AJC70" s="103"/>
      <c r="AJD70" s="103"/>
      <c r="AJE70" s="103"/>
      <c r="AJF70" s="103"/>
      <c r="AJG70" s="103"/>
      <c r="AJH70" s="103"/>
      <c r="AJI70" s="103"/>
      <c r="AJJ70" s="103"/>
      <c r="AJK70" s="103"/>
      <c r="AJL70" s="103"/>
      <c r="AJM70" s="103"/>
      <c r="AJN70" s="103"/>
      <c r="AJO70" s="103"/>
      <c r="AJP70" s="103"/>
      <c r="AJQ70" s="103"/>
      <c r="AJR70" s="103"/>
      <c r="AJS70" s="103"/>
      <c r="AJT70" s="103"/>
      <c r="AJU70" s="103"/>
      <c r="AJV70" s="103"/>
      <c r="AJW70" s="103"/>
      <c r="AJX70" s="103"/>
      <c r="AJY70" s="103"/>
      <c r="AJZ70" s="103"/>
      <c r="AKA70" s="103"/>
      <c r="AKB70" s="103"/>
      <c r="AKC70" s="103"/>
      <c r="AKD70" s="103"/>
      <c r="AKE70" s="103"/>
      <c r="AKF70" s="103"/>
      <c r="AKG70" s="103"/>
      <c r="AKH70" s="103"/>
      <c r="AKI70" s="103"/>
      <c r="AKJ70" s="103"/>
      <c r="AKK70" s="103"/>
      <c r="AKL70" s="103"/>
      <c r="AKM70" s="103"/>
      <c r="AKN70" s="103"/>
      <c r="AKO70" s="103"/>
      <c r="AKP70" s="103"/>
      <c r="AKQ70" s="103"/>
      <c r="AKR70" s="103"/>
      <c r="AKS70" s="103"/>
      <c r="AKT70" s="103"/>
      <c r="AKU70" s="103"/>
      <c r="AKV70" s="103"/>
      <c r="AKW70" s="103"/>
      <c r="AKX70" s="103"/>
      <c r="AKY70" s="103"/>
      <c r="AKZ70" s="103"/>
      <c r="ALA70" s="103"/>
      <c r="ALB70" s="103"/>
      <c r="ALC70" s="103"/>
      <c r="ALD70" s="103"/>
      <c r="ALE70" s="103"/>
      <c r="ALF70" s="103"/>
      <c r="ALG70" s="103"/>
      <c r="ALH70" s="103"/>
      <c r="ALI70" s="103"/>
      <c r="ALJ70" s="103"/>
      <c r="ALK70" s="103"/>
      <c r="ALL70" s="103"/>
      <c r="ALM70" s="103"/>
      <c r="ALN70" s="103"/>
      <c r="ALO70" s="103"/>
      <c r="ALP70" s="103"/>
      <c r="ALQ70" s="103"/>
      <c r="ALR70" s="103"/>
      <c r="ALS70" s="103"/>
      <c r="ALT70" s="103"/>
      <c r="ALU70" s="103"/>
      <c r="ALV70" s="103"/>
      <c r="ALW70" s="103"/>
      <c r="ALX70" s="103"/>
      <c r="ALY70" s="103"/>
      <c r="ALZ70" s="103"/>
      <c r="AMA70" s="103"/>
      <c r="AMB70" s="103"/>
      <c r="AMC70" s="103"/>
      <c r="AMD70" s="103"/>
      <c r="AME70" s="103"/>
      <c r="AMF70" s="103"/>
      <c r="AMG70" s="103"/>
      <c r="AMH70" s="103"/>
      <c r="AMI70" s="103"/>
      <c r="AMJ70" s="103"/>
      <c r="AMK70" s="103"/>
      <c r="AML70" s="103"/>
      <c r="AMM70" s="103"/>
      <c r="AMN70" s="103"/>
      <c r="AMO70" s="103"/>
      <c r="AMP70" s="103"/>
      <c r="AMQ70" s="103"/>
    </row>
    <row r="71" spans="1:1031" s="27" customFormat="1" ht="74.25" customHeight="1" thickBot="1" x14ac:dyDescent="0.3">
      <c r="A71" s="93">
        <v>55</v>
      </c>
      <c r="B71" s="255"/>
      <c r="C71" s="21" t="s">
        <v>79</v>
      </c>
      <c r="D71" s="21" t="s">
        <v>398</v>
      </c>
      <c r="E71" s="21" t="s">
        <v>396</v>
      </c>
      <c r="F71" s="23" t="s">
        <v>400</v>
      </c>
      <c r="G71" s="22" t="s">
        <v>497</v>
      </c>
      <c r="H71" s="38" t="s">
        <v>403</v>
      </c>
      <c r="I71" s="145">
        <v>43497</v>
      </c>
      <c r="J71" s="85">
        <v>43646</v>
      </c>
      <c r="K71" s="59" t="s">
        <v>164</v>
      </c>
      <c r="L71" s="59" t="s">
        <v>29</v>
      </c>
      <c r="M71" s="59" t="s">
        <v>30</v>
      </c>
      <c r="N71" s="59" t="s">
        <v>30</v>
      </c>
      <c r="O71" s="59" t="s">
        <v>31</v>
      </c>
      <c r="P71" s="59">
        <v>121</v>
      </c>
      <c r="Q71" s="24">
        <v>478269.29</v>
      </c>
      <c r="R71" s="24">
        <v>0</v>
      </c>
      <c r="S71" s="24">
        <v>86762.29</v>
      </c>
      <c r="T71" s="112">
        <f t="shared" si="5"/>
        <v>565031.57999999996</v>
      </c>
      <c r="U71" s="24">
        <v>0</v>
      </c>
      <c r="V71" s="24">
        <v>0</v>
      </c>
      <c r="W71" s="112">
        <f t="shared" si="4"/>
        <v>565031.57999999996</v>
      </c>
      <c r="X71" s="25" t="str">
        <f t="shared" si="6"/>
        <v>în implementare</v>
      </c>
      <c r="Y71" s="31">
        <v>0</v>
      </c>
      <c r="Z71" s="40">
        <v>0</v>
      </c>
      <c r="AA71" s="24">
        <v>0</v>
      </c>
      <c r="AB71" s="102"/>
      <c r="AC71" s="102"/>
      <c r="AD71" s="102"/>
      <c r="AE71" s="102"/>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c r="KD71" s="26"/>
      <c r="KE71" s="26"/>
      <c r="KF71" s="26"/>
      <c r="KG71" s="26"/>
      <c r="KH71" s="26"/>
      <c r="KI71" s="26"/>
      <c r="KJ71" s="26"/>
      <c r="KK71" s="26"/>
      <c r="KL71" s="26"/>
      <c r="KM71" s="26"/>
      <c r="KN71" s="26"/>
      <c r="KO71" s="26"/>
      <c r="KP71" s="26"/>
      <c r="KQ71" s="26"/>
      <c r="KR71" s="26"/>
      <c r="KS71" s="26"/>
      <c r="KT71" s="26"/>
      <c r="KU71" s="26"/>
      <c r="KV71" s="26"/>
      <c r="KW71" s="26"/>
      <c r="KX71" s="26"/>
      <c r="KY71" s="26"/>
      <c r="KZ71" s="26"/>
      <c r="LA71" s="26"/>
      <c r="LB71" s="26"/>
      <c r="LC71" s="26"/>
      <c r="LD71" s="26"/>
      <c r="LE71" s="26"/>
      <c r="LF71" s="26"/>
      <c r="LG71" s="26"/>
      <c r="LH71" s="26"/>
      <c r="LI71" s="26"/>
      <c r="LJ71" s="26"/>
      <c r="LK71" s="26"/>
      <c r="LL71" s="26"/>
      <c r="LM71" s="26"/>
      <c r="LN71" s="26"/>
      <c r="LO71" s="26"/>
      <c r="LP71" s="26"/>
      <c r="LQ71" s="26"/>
      <c r="LR71" s="26"/>
      <c r="LS71" s="26"/>
      <c r="LT71" s="26"/>
      <c r="LU71" s="26"/>
      <c r="LV71" s="26"/>
      <c r="LW71" s="26"/>
      <c r="LX71" s="26"/>
      <c r="LY71" s="26"/>
      <c r="LZ71" s="26"/>
      <c r="MA71" s="26"/>
      <c r="MB71" s="26"/>
      <c r="MC71" s="26"/>
      <c r="MD71" s="26"/>
      <c r="ME71" s="26"/>
      <c r="MF71" s="26"/>
      <c r="MG71" s="26"/>
      <c r="MH71" s="26"/>
      <c r="MI71" s="26"/>
      <c r="MJ71" s="26"/>
      <c r="MK71" s="26"/>
      <c r="ML71" s="26"/>
      <c r="MM71" s="26"/>
      <c r="MN71" s="26"/>
      <c r="MO71" s="26"/>
      <c r="MP71" s="26"/>
      <c r="MQ71" s="26"/>
      <c r="MR71" s="26"/>
      <c r="MS71" s="26"/>
      <c r="MT71" s="26"/>
      <c r="MU71" s="26"/>
      <c r="MV71" s="26"/>
      <c r="MW71" s="26"/>
      <c r="MX71" s="26"/>
      <c r="MY71" s="26"/>
      <c r="MZ71" s="26"/>
      <c r="NA71" s="26"/>
      <c r="NB71" s="26"/>
      <c r="NC71" s="26"/>
      <c r="ND71" s="26"/>
      <c r="NE71" s="26"/>
      <c r="NF71" s="26"/>
      <c r="NG71" s="26"/>
      <c r="NH71" s="26"/>
      <c r="NI71" s="26"/>
      <c r="NJ71" s="26"/>
      <c r="NK71" s="26"/>
      <c r="NL71" s="26"/>
      <c r="NM71" s="26"/>
      <c r="NN71" s="26"/>
      <c r="NO71" s="26"/>
      <c r="NP71" s="26"/>
      <c r="NQ71" s="26"/>
      <c r="NR71" s="26"/>
      <c r="NS71" s="26"/>
      <c r="NT71" s="26"/>
      <c r="NU71" s="26"/>
      <c r="NV71" s="26"/>
      <c r="NW71" s="26"/>
      <c r="NX71" s="26"/>
      <c r="NY71" s="26"/>
      <c r="NZ71" s="26"/>
      <c r="OA71" s="26"/>
      <c r="OB71" s="26"/>
      <c r="OC71" s="26"/>
      <c r="OD71" s="26"/>
      <c r="OE71" s="26"/>
      <c r="OF71" s="26"/>
      <c r="OG71" s="26"/>
      <c r="OH71" s="26"/>
      <c r="OI71" s="26"/>
      <c r="OJ71" s="26"/>
      <c r="OK71" s="26"/>
      <c r="OL71" s="26"/>
      <c r="OM71" s="26"/>
      <c r="ON71" s="26"/>
      <c r="OO71" s="26"/>
      <c r="OP71" s="26"/>
      <c r="OQ71" s="26"/>
      <c r="OR71" s="26"/>
      <c r="OS71" s="26"/>
      <c r="OT71" s="26"/>
      <c r="OU71" s="26"/>
      <c r="OV71" s="26"/>
      <c r="OW71" s="26"/>
      <c r="OX71" s="26"/>
      <c r="OY71" s="26"/>
      <c r="OZ71" s="26"/>
      <c r="PA71" s="26"/>
      <c r="PB71" s="26"/>
      <c r="PC71" s="26"/>
      <c r="PD71" s="26"/>
      <c r="PE71" s="26"/>
      <c r="PF71" s="26"/>
      <c r="PG71" s="26"/>
      <c r="PH71" s="26"/>
      <c r="PI71" s="26"/>
      <c r="PJ71" s="26"/>
      <c r="PK71" s="26"/>
      <c r="PL71" s="26"/>
      <c r="PM71" s="26"/>
      <c r="PN71" s="26"/>
      <c r="PO71" s="26"/>
      <c r="PP71" s="26"/>
      <c r="PQ71" s="26"/>
      <c r="PR71" s="26"/>
      <c r="PS71" s="26"/>
      <c r="PT71" s="26"/>
      <c r="PU71" s="26"/>
      <c r="PV71" s="26"/>
      <c r="PW71" s="26"/>
      <c r="PX71" s="26"/>
      <c r="PY71" s="26"/>
      <c r="PZ71" s="26"/>
      <c r="QA71" s="26"/>
      <c r="QB71" s="26"/>
      <c r="QC71" s="26"/>
      <c r="QD71" s="26"/>
      <c r="QE71" s="26"/>
      <c r="QF71" s="26"/>
      <c r="QG71" s="26"/>
      <c r="QH71" s="26"/>
      <c r="QI71" s="26"/>
      <c r="QJ71" s="26"/>
      <c r="QK71" s="26"/>
      <c r="QL71" s="26"/>
      <c r="QM71" s="26"/>
      <c r="QN71" s="26"/>
      <c r="QO71" s="26"/>
      <c r="QP71" s="26"/>
      <c r="QQ71" s="26"/>
      <c r="QR71" s="26"/>
      <c r="QS71" s="26"/>
      <c r="QT71" s="26"/>
      <c r="QU71" s="26"/>
      <c r="QV71" s="26"/>
      <c r="QW71" s="26"/>
      <c r="QX71" s="26"/>
      <c r="QY71" s="26"/>
      <c r="QZ71" s="26"/>
      <c r="RA71" s="26"/>
      <c r="RB71" s="26"/>
      <c r="RC71" s="26"/>
      <c r="RD71" s="26"/>
      <c r="RE71" s="26"/>
      <c r="RF71" s="26"/>
      <c r="RG71" s="26"/>
      <c r="RH71" s="26"/>
      <c r="RI71" s="26"/>
      <c r="RJ71" s="26"/>
      <c r="RK71" s="26"/>
      <c r="RL71" s="26"/>
      <c r="RM71" s="26"/>
      <c r="RN71" s="26"/>
      <c r="RO71" s="26"/>
      <c r="RP71" s="26"/>
      <c r="RQ71" s="26"/>
      <c r="RR71" s="26"/>
      <c r="RS71" s="26"/>
      <c r="RT71" s="26"/>
      <c r="RU71" s="26"/>
      <c r="RV71" s="26"/>
      <c r="RW71" s="26"/>
      <c r="RX71" s="26"/>
      <c r="RY71" s="26"/>
      <c r="RZ71" s="26"/>
      <c r="SA71" s="26"/>
      <c r="SB71" s="26"/>
      <c r="SC71" s="26"/>
      <c r="SD71" s="26"/>
      <c r="SE71" s="26"/>
      <c r="SF71" s="26"/>
      <c r="SG71" s="26"/>
      <c r="SH71" s="26"/>
      <c r="SI71" s="26"/>
      <c r="SJ71" s="26"/>
      <c r="SK71" s="26"/>
      <c r="SL71" s="26"/>
      <c r="SM71" s="26"/>
      <c r="SN71" s="26"/>
      <c r="SO71" s="26"/>
      <c r="SP71" s="26"/>
      <c r="SQ71" s="26"/>
      <c r="SR71" s="26"/>
      <c r="SS71" s="26"/>
      <c r="ST71" s="26"/>
      <c r="SU71" s="26"/>
      <c r="SV71" s="26"/>
      <c r="SW71" s="26"/>
      <c r="SX71" s="26"/>
      <c r="SY71" s="26"/>
      <c r="SZ71" s="26"/>
      <c r="TA71" s="26"/>
      <c r="TB71" s="26"/>
      <c r="TC71" s="26"/>
      <c r="TD71" s="26"/>
      <c r="TE71" s="26"/>
      <c r="TF71" s="26"/>
      <c r="TG71" s="26"/>
      <c r="TH71" s="26"/>
      <c r="TI71" s="26"/>
      <c r="TJ71" s="26"/>
      <c r="TK71" s="26"/>
      <c r="TL71" s="26"/>
      <c r="TM71" s="26"/>
      <c r="TN71" s="26"/>
      <c r="TO71" s="26"/>
      <c r="TP71" s="26"/>
      <c r="TQ71" s="26"/>
      <c r="TR71" s="26"/>
      <c r="TS71" s="26"/>
      <c r="TT71" s="26"/>
      <c r="TU71" s="26"/>
      <c r="TV71" s="26"/>
      <c r="TW71" s="26"/>
      <c r="TX71" s="26"/>
      <c r="TY71" s="26"/>
      <c r="TZ71" s="26"/>
      <c r="UA71" s="26"/>
      <c r="UB71" s="26"/>
      <c r="UC71" s="26"/>
      <c r="UD71" s="26"/>
      <c r="UE71" s="26"/>
      <c r="UF71" s="26"/>
      <c r="UG71" s="26"/>
      <c r="UH71" s="26"/>
      <c r="UI71" s="26"/>
      <c r="UJ71" s="26"/>
      <c r="UK71" s="26"/>
      <c r="UL71" s="26"/>
      <c r="UM71" s="26"/>
      <c r="UN71" s="26"/>
      <c r="UO71" s="26"/>
      <c r="UP71" s="26"/>
      <c r="UQ71" s="26"/>
      <c r="UR71" s="26"/>
      <c r="US71" s="26"/>
      <c r="UT71" s="26"/>
      <c r="UU71" s="26"/>
      <c r="UV71" s="26"/>
      <c r="UW71" s="26"/>
      <c r="UX71" s="26"/>
      <c r="UY71" s="26"/>
      <c r="UZ71" s="26"/>
      <c r="VA71" s="26"/>
      <c r="VB71" s="26"/>
      <c r="VC71" s="26"/>
      <c r="VD71" s="26"/>
      <c r="VE71" s="26"/>
      <c r="VF71" s="26"/>
      <c r="VG71" s="26"/>
      <c r="VH71" s="26"/>
      <c r="VI71" s="26"/>
      <c r="VJ71" s="26"/>
      <c r="VK71" s="26"/>
      <c r="VL71" s="26"/>
      <c r="VM71" s="26"/>
      <c r="VN71" s="26"/>
      <c r="VO71" s="26"/>
      <c r="VP71" s="26"/>
      <c r="VQ71" s="26"/>
      <c r="VR71" s="26"/>
      <c r="VS71" s="26"/>
      <c r="VT71" s="26"/>
      <c r="VU71" s="26"/>
      <c r="VV71" s="26"/>
      <c r="VW71" s="26"/>
      <c r="VX71" s="26"/>
      <c r="VY71" s="26"/>
      <c r="VZ71" s="26"/>
      <c r="WA71" s="26"/>
      <c r="WB71" s="26"/>
      <c r="WC71" s="26"/>
      <c r="WD71" s="26"/>
      <c r="WE71" s="26"/>
      <c r="WF71" s="26"/>
      <c r="WG71" s="26"/>
      <c r="WH71" s="26"/>
      <c r="WI71" s="26"/>
      <c r="WJ71" s="26"/>
      <c r="WK71" s="26"/>
      <c r="WL71" s="26"/>
      <c r="WM71" s="26"/>
      <c r="WN71" s="26"/>
      <c r="WO71" s="26"/>
      <c r="WP71" s="26"/>
      <c r="WQ71" s="26"/>
      <c r="WR71" s="26"/>
      <c r="WS71" s="26"/>
      <c r="WT71" s="26"/>
      <c r="WU71" s="26"/>
      <c r="WV71" s="26"/>
      <c r="WW71" s="26"/>
      <c r="WX71" s="26"/>
      <c r="WY71" s="26"/>
      <c r="WZ71" s="26"/>
      <c r="XA71" s="26"/>
      <c r="XB71" s="26"/>
      <c r="XC71" s="26"/>
      <c r="XD71" s="26"/>
      <c r="XE71" s="26"/>
      <c r="XF71" s="26"/>
      <c r="XG71" s="26"/>
      <c r="XH71" s="26"/>
      <c r="XI71" s="26"/>
      <c r="XJ71" s="26"/>
      <c r="XK71" s="26"/>
      <c r="XL71" s="26"/>
      <c r="XM71" s="26"/>
      <c r="XN71" s="26"/>
      <c r="XO71" s="26"/>
      <c r="XP71" s="26"/>
      <c r="XQ71" s="26"/>
      <c r="XR71" s="26"/>
      <c r="XS71" s="26"/>
      <c r="XT71" s="26"/>
      <c r="XU71" s="26"/>
      <c r="XV71" s="26"/>
      <c r="XW71" s="26"/>
      <c r="XX71" s="26"/>
      <c r="XY71" s="26"/>
      <c r="XZ71" s="26"/>
      <c r="YA71" s="26"/>
      <c r="YB71" s="26"/>
      <c r="YC71" s="26"/>
      <c r="YD71" s="26"/>
      <c r="YE71" s="26"/>
      <c r="YF71" s="26"/>
      <c r="YG71" s="26"/>
      <c r="YH71" s="26"/>
      <c r="YI71" s="26"/>
      <c r="YJ71" s="26"/>
      <c r="YK71" s="26"/>
      <c r="YL71" s="26"/>
      <c r="YM71" s="26"/>
      <c r="YN71" s="26"/>
      <c r="YO71" s="26"/>
      <c r="YP71" s="26"/>
      <c r="YQ71" s="26"/>
      <c r="YR71" s="26"/>
      <c r="YS71" s="26"/>
      <c r="YT71" s="26"/>
      <c r="YU71" s="26"/>
      <c r="YV71" s="26"/>
      <c r="YW71" s="26"/>
      <c r="YX71" s="26"/>
      <c r="YY71" s="26"/>
      <c r="YZ71" s="26"/>
      <c r="ZA71" s="26"/>
      <c r="ZB71" s="26"/>
      <c r="ZC71" s="26"/>
      <c r="ZD71" s="26"/>
      <c r="ZE71" s="26"/>
      <c r="ZF71" s="26"/>
      <c r="ZG71" s="26"/>
      <c r="ZH71" s="26"/>
      <c r="ZI71" s="26"/>
      <c r="ZJ71" s="26"/>
      <c r="ZK71" s="26"/>
      <c r="ZL71" s="26"/>
      <c r="ZM71" s="26"/>
      <c r="ZN71" s="26"/>
      <c r="ZO71" s="26"/>
      <c r="ZP71" s="26"/>
      <c r="ZQ71" s="26"/>
      <c r="ZR71" s="26"/>
      <c r="ZS71" s="26"/>
      <c r="ZT71" s="26"/>
      <c r="ZU71" s="26"/>
      <c r="ZV71" s="26"/>
      <c r="ZW71" s="26"/>
      <c r="ZX71" s="26"/>
      <c r="ZY71" s="26"/>
      <c r="ZZ71" s="26"/>
      <c r="AAA71" s="26"/>
      <c r="AAB71" s="26"/>
      <c r="AAC71" s="26"/>
      <c r="AAD71" s="26"/>
      <c r="AAE71" s="26"/>
      <c r="AAF71" s="26"/>
      <c r="AAG71" s="26"/>
      <c r="AAH71" s="26"/>
      <c r="AAI71" s="26"/>
      <c r="AAJ71" s="26"/>
      <c r="AAK71" s="26"/>
      <c r="AAL71" s="26"/>
      <c r="AAM71" s="26"/>
      <c r="AAN71" s="26"/>
      <c r="AAO71" s="26"/>
      <c r="AAP71" s="26"/>
      <c r="AAQ71" s="26"/>
      <c r="AAR71" s="26"/>
      <c r="AAS71" s="26"/>
      <c r="AAT71" s="26"/>
      <c r="AAU71" s="26"/>
      <c r="AAV71" s="26"/>
      <c r="AAW71" s="26"/>
      <c r="AAX71" s="26"/>
      <c r="AAY71" s="26"/>
      <c r="AAZ71" s="26"/>
      <c r="ABA71" s="26"/>
      <c r="ABB71" s="26"/>
      <c r="ABC71" s="26"/>
      <c r="ABD71" s="26"/>
      <c r="ABE71" s="26"/>
      <c r="ABF71" s="26"/>
      <c r="ABG71" s="26"/>
      <c r="ABH71" s="26"/>
      <c r="ABI71" s="26"/>
      <c r="ABJ71" s="26"/>
      <c r="ABK71" s="26"/>
      <c r="ABL71" s="26"/>
      <c r="ABM71" s="26"/>
      <c r="ABN71" s="26"/>
      <c r="ABO71" s="26"/>
      <c r="ABP71" s="26"/>
      <c r="ABQ71" s="26"/>
      <c r="ABR71" s="26"/>
      <c r="ABS71" s="26"/>
      <c r="ABT71" s="26"/>
      <c r="ABU71" s="26"/>
      <c r="ABV71" s="26"/>
      <c r="ABW71" s="26"/>
      <c r="ABX71" s="26"/>
      <c r="ABY71" s="26"/>
      <c r="ABZ71" s="26"/>
      <c r="ACA71" s="26"/>
      <c r="ACB71" s="26"/>
      <c r="ACC71" s="26"/>
      <c r="ACD71" s="26"/>
      <c r="ACE71" s="26"/>
      <c r="ACF71" s="26"/>
      <c r="ACG71" s="26"/>
      <c r="ACH71" s="26"/>
      <c r="ACI71" s="26"/>
      <c r="ACJ71" s="26"/>
      <c r="ACK71" s="26"/>
      <c r="ACL71" s="26"/>
      <c r="ACM71" s="26"/>
      <c r="ACN71" s="26"/>
      <c r="ACO71" s="26"/>
      <c r="ACP71" s="26"/>
      <c r="ACQ71" s="26"/>
      <c r="ACR71" s="26"/>
      <c r="ACS71" s="26"/>
      <c r="ACT71" s="26"/>
      <c r="ACU71" s="26"/>
      <c r="ACV71" s="26"/>
      <c r="ACW71" s="26"/>
      <c r="ACX71" s="26"/>
      <c r="ACY71" s="26"/>
      <c r="ACZ71" s="26"/>
      <c r="ADA71" s="26"/>
      <c r="ADB71" s="26"/>
      <c r="ADC71" s="26"/>
      <c r="ADD71" s="26"/>
      <c r="ADE71" s="26"/>
      <c r="ADF71" s="26"/>
      <c r="ADG71" s="26"/>
      <c r="ADH71" s="26"/>
      <c r="ADI71" s="26"/>
      <c r="ADJ71" s="26"/>
      <c r="ADK71" s="26"/>
      <c r="ADL71" s="26"/>
      <c r="ADM71" s="26"/>
      <c r="ADN71" s="26"/>
      <c r="ADO71" s="26"/>
      <c r="ADP71" s="26"/>
      <c r="ADQ71" s="26"/>
      <c r="ADR71" s="26"/>
      <c r="ADS71" s="26"/>
      <c r="ADT71" s="26"/>
      <c r="ADU71" s="26"/>
      <c r="ADV71" s="26"/>
      <c r="ADW71" s="26"/>
      <c r="ADX71" s="26"/>
      <c r="ADY71" s="26"/>
      <c r="ADZ71" s="26"/>
      <c r="AEA71" s="26"/>
      <c r="AEB71" s="26"/>
      <c r="AEC71" s="26"/>
      <c r="AED71" s="26"/>
      <c r="AEE71" s="26"/>
      <c r="AEF71" s="26"/>
      <c r="AEG71" s="26"/>
      <c r="AEH71" s="26"/>
      <c r="AEI71" s="26"/>
      <c r="AEJ71" s="26"/>
      <c r="AEK71" s="26"/>
      <c r="AEL71" s="26"/>
      <c r="AEM71" s="26"/>
      <c r="AEN71" s="26"/>
      <c r="AEO71" s="26"/>
      <c r="AEP71" s="26"/>
      <c r="AEQ71" s="26"/>
      <c r="AER71" s="26"/>
      <c r="AES71" s="26"/>
      <c r="AET71" s="26"/>
      <c r="AEU71" s="26"/>
      <c r="AEV71" s="26"/>
      <c r="AEW71" s="26"/>
      <c r="AEX71" s="26"/>
      <c r="AEY71" s="26"/>
      <c r="AEZ71" s="26"/>
      <c r="AFA71" s="26"/>
      <c r="AFB71" s="26"/>
      <c r="AFC71" s="26"/>
      <c r="AFD71" s="26"/>
      <c r="AFE71" s="26"/>
      <c r="AFF71" s="26"/>
      <c r="AFG71" s="26"/>
      <c r="AFH71" s="26"/>
      <c r="AFI71" s="26"/>
      <c r="AFJ71" s="26"/>
      <c r="AFK71" s="26"/>
      <c r="AFL71" s="26"/>
      <c r="AFM71" s="26"/>
      <c r="AFN71" s="26"/>
      <c r="AFO71" s="26"/>
      <c r="AFP71" s="26"/>
      <c r="AFQ71" s="26"/>
      <c r="AFR71" s="26"/>
      <c r="AFS71" s="26"/>
      <c r="AFT71" s="26"/>
      <c r="AFU71" s="26"/>
      <c r="AFV71" s="26"/>
      <c r="AFW71" s="26"/>
      <c r="AFX71" s="26"/>
      <c r="AFY71" s="26"/>
      <c r="AFZ71" s="26"/>
      <c r="AGA71" s="26"/>
      <c r="AGB71" s="26"/>
      <c r="AGC71" s="26"/>
      <c r="AGD71" s="26"/>
      <c r="AGE71" s="26"/>
      <c r="AGF71" s="26"/>
      <c r="AGG71" s="26"/>
      <c r="AGH71" s="26"/>
      <c r="AGI71" s="26"/>
      <c r="AGJ71" s="26"/>
      <c r="AGK71" s="26"/>
      <c r="AGL71" s="26"/>
      <c r="AGM71" s="26"/>
      <c r="AGN71" s="26"/>
      <c r="AGO71" s="26"/>
      <c r="AGP71" s="26"/>
      <c r="AGQ71" s="26"/>
      <c r="AGR71" s="26"/>
      <c r="AGS71" s="26"/>
      <c r="AGT71" s="26"/>
      <c r="AGU71" s="26"/>
      <c r="AGV71" s="26"/>
      <c r="AGW71" s="26"/>
      <c r="AGX71" s="26"/>
      <c r="AGY71" s="26"/>
      <c r="AGZ71" s="26"/>
      <c r="AHA71" s="26"/>
      <c r="AHB71" s="26"/>
      <c r="AHC71" s="26"/>
      <c r="AHD71" s="26"/>
      <c r="AHE71" s="26"/>
      <c r="AHF71" s="26"/>
      <c r="AHG71" s="26"/>
      <c r="AHH71" s="26"/>
      <c r="AHI71" s="26"/>
      <c r="AHJ71" s="26"/>
      <c r="AHK71" s="26"/>
      <c r="AHL71" s="26"/>
      <c r="AHM71" s="26"/>
      <c r="AHN71" s="26"/>
      <c r="AHO71" s="26"/>
      <c r="AHP71" s="26"/>
      <c r="AHQ71" s="26"/>
      <c r="AHR71" s="26"/>
      <c r="AHS71" s="26"/>
      <c r="AHT71" s="26"/>
      <c r="AHU71" s="26"/>
      <c r="AHV71" s="26"/>
      <c r="AHW71" s="26"/>
      <c r="AHX71" s="26"/>
      <c r="AHY71" s="26"/>
      <c r="AHZ71" s="26"/>
      <c r="AIA71" s="26"/>
      <c r="AIB71" s="26"/>
      <c r="AIC71" s="26"/>
      <c r="AID71" s="26"/>
      <c r="AIE71" s="26"/>
      <c r="AIF71" s="26"/>
      <c r="AIG71" s="26"/>
      <c r="AIH71" s="26"/>
      <c r="AII71" s="26"/>
      <c r="AIJ71" s="26"/>
      <c r="AIK71" s="26"/>
      <c r="AIL71" s="26"/>
      <c r="AIM71" s="26"/>
      <c r="AIN71" s="26"/>
      <c r="AIO71" s="26"/>
      <c r="AIP71" s="26"/>
      <c r="AIQ71" s="26"/>
      <c r="AIR71" s="26"/>
      <c r="AIS71" s="26"/>
      <c r="AIT71" s="26"/>
      <c r="AIU71" s="26"/>
      <c r="AIV71" s="26"/>
      <c r="AIW71" s="26"/>
      <c r="AIX71" s="26"/>
      <c r="AIY71" s="26"/>
      <c r="AIZ71" s="26"/>
      <c r="AJA71" s="26"/>
      <c r="AJB71" s="26"/>
      <c r="AJC71" s="26"/>
      <c r="AJD71" s="26"/>
      <c r="AJE71" s="26"/>
      <c r="AJF71" s="26"/>
      <c r="AJG71" s="26"/>
      <c r="AJH71" s="26"/>
      <c r="AJI71" s="26"/>
      <c r="AJJ71" s="26"/>
      <c r="AJK71" s="26"/>
      <c r="AJL71" s="26"/>
      <c r="AJM71" s="26"/>
      <c r="AJN71" s="26"/>
      <c r="AJO71" s="26"/>
      <c r="AJP71" s="26"/>
      <c r="AJQ71" s="26"/>
      <c r="AJR71" s="26"/>
      <c r="AJS71" s="26"/>
      <c r="AJT71" s="26"/>
      <c r="AJU71" s="26"/>
      <c r="AJV71" s="26"/>
      <c r="AJW71" s="26"/>
      <c r="AJX71" s="26"/>
      <c r="AJY71" s="26"/>
      <c r="AJZ71" s="26"/>
      <c r="AKA71" s="26"/>
      <c r="AKB71" s="26"/>
      <c r="AKC71" s="26"/>
      <c r="AKD71" s="26"/>
      <c r="AKE71" s="26"/>
      <c r="AKF71" s="26"/>
      <c r="AKG71" s="26"/>
      <c r="AKH71" s="26"/>
      <c r="AKI71" s="26"/>
      <c r="AKJ71" s="26"/>
      <c r="AKK71" s="26"/>
      <c r="AKL71" s="26"/>
      <c r="AKM71" s="26"/>
      <c r="AKN71" s="26"/>
      <c r="AKO71" s="26"/>
      <c r="AKP71" s="26"/>
      <c r="AKQ71" s="26"/>
      <c r="AKR71" s="26"/>
      <c r="AKS71" s="26"/>
      <c r="AKT71" s="26"/>
      <c r="AKU71" s="26"/>
      <c r="AKV71" s="26"/>
      <c r="AKW71" s="26"/>
      <c r="AKX71" s="26"/>
      <c r="AKY71" s="26"/>
      <c r="AKZ71" s="26"/>
      <c r="ALA71" s="26"/>
      <c r="ALB71" s="26"/>
      <c r="ALC71" s="26"/>
      <c r="ALD71" s="26"/>
      <c r="ALE71" s="26"/>
      <c r="ALF71" s="26"/>
      <c r="ALG71" s="26"/>
      <c r="ALH71" s="26"/>
      <c r="ALI71" s="26"/>
      <c r="ALJ71" s="26"/>
      <c r="ALK71" s="26"/>
      <c r="ALL71" s="26"/>
      <c r="ALM71" s="26"/>
      <c r="ALN71" s="26"/>
      <c r="ALO71" s="26"/>
      <c r="ALP71" s="26"/>
      <c r="ALQ71" s="26"/>
      <c r="ALR71" s="26"/>
      <c r="ALS71" s="26"/>
      <c r="ALT71" s="26"/>
      <c r="ALU71" s="26"/>
      <c r="ALV71" s="26"/>
      <c r="ALW71" s="26"/>
      <c r="ALX71" s="26"/>
      <c r="ALY71" s="26"/>
      <c r="ALZ71" s="26"/>
      <c r="AMA71" s="26"/>
      <c r="AMB71" s="26"/>
      <c r="AMC71" s="26"/>
      <c r="AMD71" s="26"/>
      <c r="AME71" s="26"/>
      <c r="AMF71" s="26"/>
      <c r="AMG71" s="26"/>
      <c r="AMH71" s="26"/>
      <c r="AMI71" s="26"/>
      <c r="AMJ71" s="26"/>
      <c r="AMK71" s="26"/>
      <c r="AML71" s="26"/>
      <c r="AMM71" s="26"/>
      <c r="AMN71" s="26"/>
      <c r="AMO71" s="26"/>
      <c r="AMP71" s="26"/>
      <c r="AMQ71" s="26"/>
    </row>
    <row r="72" spans="1:1031" s="27" customFormat="1" ht="81.75" customHeight="1" thickBot="1" x14ac:dyDescent="0.3">
      <c r="A72" s="22">
        <v>56</v>
      </c>
      <c r="B72" s="255"/>
      <c r="C72" s="21" t="s">
        <v>79</v>
      </c>
      <c r="D72" s="72" t="s">
        <v>412</v>
      </c>
      <c r="E72" s="21" t="s">
        <v>406</v>
      </c>
      <c r="F72" s="23" t="s">
        <v>407</v>
      </c>
      <c r="G72" s="22" t="s">
        <v>408</v>
      </c>
      <c r="H72" s="38" t="s">
        <v>413</v>
      </c>
      <c r="I72" s="111">
        <v>43466</v>
      </c>
      <c r="J72" s="39">
        <v>43829</v>
      </c>
      <c r="K72" s="22" t="s">
        <v>164</v>
      </c>
      <c r="L72" s="22" t="s">
        <v>29</v>
      </c>
      <c r="M72" s="22" t="s">
        <v>30</v>
      </c>
      <c r="N72" s="22" t="s">
        <v>30</v>
      </c>
      <c r="O72" s="22" t="s">
        <v>31</v>
      </c>
      <c r="P72" s="22">
        <v>121</v>
      </c>
      <c r="Q72" s="24">
        <v>106460.34</v>
      </c>
      <c r="R72" s="24">
        <v>19312.86</v>
      </c>
      <c r="S72" s="24">
        <v>0</v>
      </c>
      <c r="T72" s="112">
        <f t="shared" ref="T72:T75" si="7">Q72+R72+S72</f>
        <v>125773.2</v>
      </c>
      <c r="U72" s="24">
        <v>0</v>
      </c>
      <c r="V72" s="24">
        <v>0</v>
      </c>
      <c r="W72" s="112">
        <f t="shared" ref="W72:W88" si="8">Q72+R72+S72+U72+V72</f>
        <v>125773.2</v>
      </c>
      <c r="X72" s="25" t="str">
        <f t="shared" si="6"/>
        <v>în implementare</v>
      </c>
      <c r="Y72" s="31">
        <v>0</v>
      </c>
      <c r="Z72" s="87">
        <f>26611.19+26612.16</f>
        <v>53223.35</v>
      </c>
      <c r="AA72" s="84">
        <f>4827.51+4827.69</f>
        <v>9655.2000000000007</v>
      </c>
      <c r="AB72" s="102"/>
      <c r="AC72" s="102"/>
      <c r="AD72" s="102"/>
      <c r="AE72" s="102"/>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c r="KD72" s="26"/>
      <c r="KE72" s="26"/>
      <c r="KF72" s="26"/>
      <c r="KG72" s="26"/>
      <c r="KH72" s="26"/>
      <c r="KI72" s="26"/>
      <c r="KJ72" s="26"/>
      <c r="KK72" s="26"/>
      <c r="KL72" s="26"/>
      <c r="KM72" s="26"/>
      <c r="KN72" s="26"/>
      <c r="KO72" s="26"/>
      <c r="KP72" s="26"/>
      <c r="KQ72" s="26"/>
      <c r="KR72" s="26"/>
      <c r="KS72" s="26"/>
      <c r="KT72" s="26"/>
      <c r="KU72" s="26"/>
      <c r="KV72" s="26"/>
      <c r="KW72" s="26"/>
      <c r="KX72" s="26"/>
      <c r="KY72" s="26"/>
      <c r="KZ72" s="26"/>
      <c r="LA72" s="26"/>
      <c r="LB72" s="26"/>
      <c r="LC72" s="26"/>
      <c r="LD72" s="26"/>
      <c r="LE72" s="26"/>
      <c r="LF72" s="26"/>
      <c r="LG72" s="26"/>
      <c r="LH72" s="26"/>
      <c r="LI72" s="26"/>
      <c r="LJ72" s="26"/>
      <c r="LK72" s="26"/>
      <c r="LL72" s="26"/>
      <c r="LM72" s="26"/>
      <c r="LN72" s="26"/>
      <c r="LO72" s="26"/>
      <c r="LP72" s="26"/>
      <c r="LQ72" s="26"/>
      <c r="LR72" s="26"/>
      <c r="LS72" s="26"/>
      <c r="LT72" s="26"/>
      <c r="LU72" s="26"/>
      <c r="LV72" s="26"/>
      <c r="LW72" s="26"/>
      <c r="LX72" s="26"/>
      <c r="LY72" s="26"/>
      <c r="LZ72" s="26"/>
      <c r="MA72" s="26"/>
      <c r="MB72" s="26"/>
      <c r="MC72" s="26"/>
      <c r="MD72" s="26"/>
      <c r="ME72" s="26"/>
      <c r="MF72" s="26"/>
      <c r="MG72" s="26"/>
      <c r="MH72" s="26"/>
      <c r="MI72" s="26"/>
      <c r="MJ72" s="26"/>
      <c r="MK72" s="26"/>
      <c r="ML72" s="26"/>
      <c r="MM72" s="26"/>
      <c r="MN72" s="26"/>
      <c r="MO72" s="26"/>
      <c r="MP72" s="26"/>
      <c r="MQ72" s="26"/>
      <c r="MR72" s="26"/>
      <c r="MS72" s="26"/>
      <c r="MT72" s="26"/>
      <c r="MU72" s="26"/>
      <c r="MV72" s="26"/>
      <c r="MW72" s="26"/>
      <c r="MX72" s="26"/>
      <c r="MY72" s="26"/>
      <c r="MZ72" s="26"/>
      <c r="NA72" s="26"/>
      <c r="NB72" s="26"/>
      <c r="NC72" s="26"/>
      <c r="ND72" s="26"/>
      <c r="NE72" s="26"/>
      <c r="NF72" s="26"/>
      <c r="NG72" s="26"/>
      <c r="NH72" s="26"/>
      <c r="NI72" s="26"/>
      <c r="NJ72" s="26"/>
      <c r="NK72" s="26"/>
      <c r="NL72" s="26"/>
      <c r="NM72" s="26"/>
      <c r="NN72" s="26"/>
      <c r="NO72" s="26"/>
      <c r="NP72" s="26"/>
      <c r="NQ72" s="26"/>
      <c r="NR72" s="26"/>
      <c r="NS72" s="26"/>
      <c r="NT72" s="26"/>
      <c r="NU72" s="26"/>
      <c r="NV72" s="26"/>
      <c r="NW72" s="26"/>
      <c r="NX72" s="26"/>
      <c r="NY72" s="26"/>
      <c r="NZ72" s="26"/>
      <c r="OA72" s="26"/>
      <c r="OB72" s="26"/>
      <c r="OC72" s="26"/>
      <c r="OD72" s="26"/>
      <c r="OE72" s="26"/>
      <c r="OF72" s="26"/>
      <c r="OG72" s="26"/>
      <c r="OH72" s="26"/>
      <c r="OI72" s="26"/>
      <c r="OJ72" s="26"/>
      <c r="OK72" s="26"/>
      <c r="OL72" s="26"/>
      <c r="OM72" s="26"/>
      <c r="ON72" s="26"/>
      <c r="OO72" s="26"/>
      <c r="OP72" s="26"/>
      <c r="OQ72" s="26"/>
      <c r="OR72" s="26"/>
      <c r="OS72" s="26"/>
      <c r="OT72" s="26"/>
      <c r="OU72" s="26"/>
      <c r="OV72" s="26"/>
      <c r="OW72" s="26"/>
      <c r="OX72" s="26"/>
      <c r="OY72" s="26"/>
      <c r="OZ72" s="26"/>
      <c r="PA72" s="26"/>
      <c r="PB72" s="26"/>
      <c r="PC72" s="26"/>
      <c r="PD72" s="26"/>
      <c r="PE72" s="26"/>
      <c r="PF72" s="26"/>
      <c r="PG72" s="26"/>
      <c r="PH72" s="26"/>
      <c r="PI72" s="26"/>
      <c r="PJ72" s="26"/>
      <c r="PK72" s="26"/>
      <c r="PL72" s="26"/>
      <c r="PM72" s="26"/>
      <c r="PN72" s="26"/>
      <c r="PO72" s="26"/>
      <c r="PP72" s="26"/>
      <c r="PQ72" s="26"/>
      <c r="PR72" s="26"/>
      <c r="PS72" s="26"/>
      <c r="PT72" s="26"/>
      <c r="PU72" s="26"/>
      <c r="PV72" s="26"/>
      <c r="PW72" s="26"/>
      <c r="PX72" s="26"/>
      <c r="PY72" s="26"/>
      <c r="PZ72" s="26"/>
      <c r="QA72" s="26"/>
      <c r="QB72" s="26"/>
      <c r="QC72" s="26"/>
      <c r="QD72" s="26"/>
      <c r="QE72" s="26"/>
      <c r="QF72" s="26"/>
      <c r="QG72" s="26"/>
      <c r="QH72" s="26"/>
      <c r="QI72" s="26"/>
      <c r="QJ72" s="26"/>
      <c r="QK72" s="26"/>
      <c r="QL72" s="26"/>
      <c r="QM72" s="26"/>
      <c r="QN72" s="26"/>
      <c r="QO72" s="26"/>
      <c r="QP72" s="26"/>
      <c r="QQ72" s="26"/>
      <c r="QR72" s="26"/>
      <c r="QS72" s="26"/>
      <c r="QT72" s="26"/>
      <c r="QU72" s="26"/>
      <c r="QV72" s="26"/>
      <c r="QW72" s="26"/>
      <c r="QX72" s="26"/>
      <c r="QY72" s="26"/>
      <c r="QZ72" s="26"/>
      <c r="RA72" s="26"/>
      <c r="RB72" s="26"/>
      <c r="RC72" s="26"/>
      <c r="RD72" s="26"/>
      <c r="RE72" s="26"/>
      <c r="RF72" s="26"/>
      <c r="RG72" s="26"/>
      <c r="RH72" s="26"/>
      <c r="RI72" s="26"/>
      <c r="RJ72" s="26"/>
      <c r="RK72" s="26"/>
      <c r="RL72" s="26"/>
      <c r="RM72" s="26"/>
      <c r="RN72" s="26"/>
      <c r="RO72" s="26"/>
      <c r="RP72" s="26"/>
      <c r="RQ72" s="26"/>
      <c r="RR72" s="26"/>
      <c r="RS72" s="26"/>
      <c r="RT72" s="26"/>
      <c r="RU72" s="26"/>
      <c r="RV72" s="26"/>
      <c r="RW72" s="26"/>
      <c r="RX72" s="26"/>
      <c r="RY72" s="26"/>
      <c r="RZ72" s="26"/>
      <c r="SA72" s="26"/>
      <c r="SB72" s="26"/>
      <c r="SC72" s="26"/>
      <c r="SD72" s="26"/>
      <c r="SE72" s="26"/>
      <c r="SF72" s="26"/>
      <c r="SG72" s="26"/>
      <c r="SH72" s="26"/>
      <c r="SI72" s="26"/>
      <c r="SJ72" s="26"/>
      <c r="SK72" s="26"/>
      <c r="SL72" s="26"/>
      <c r="SM72" s="26"/>
      <c r="SN72" s="26"/>
      <c r="SO72" s="26"/>
      <c r="SP72" s="26"/>
      <c r="SQ72" s="26"/>
      <c r="SR72" s="26"/>
      <c r="SS72" s="26"/>
      <c r="ST72" s="26"/>
      <c r="SU72" s="26"/>
      <c r="SV72" s="26"/>
      <c r="SW72" s="26"/>
      <c r="SX72" s="26"/>
      <c r="SY72" s="26"/>
      <c r="SZ72" s="26"/>
      <c r="TA72" s="26"/>
      <c r="TB72" s="26"/>
      <c r="TC72" s="26"/>
      <c r="TD72" s="26"/>
      <c r="TE72" s="26"/>
      <c r="TF72" s="26"/>
      <c r="TG72" s="26"/>
      <c r="TH72" s="26"/>
      <c r="TI72" s="26"/>
      <c r="TJ72" s="26"/>
      <c r="TK72" s="26"/>
      <c r="TL72" s="26"/>
      <c r="TM72" s="26"/>
      <c r="TN72" s="26"/>
      <c r="TO72" s="26"/>
      <c r="TP72" s="26"/>
      <c r="TQ72" s="26"/>
      <c r="TR72" s="26"/>
      <c r="TS72" s="26"/>
      <c r="TT72" s="26"/>
      <c r="TU72" s="26"/>
      <c r="TV72" s="26"/>
      <c r="TW72" s="26"/>
      <c r="TX72" s="26"/>
      <c r="TY72" s="26"/>
      <c r="TZ72" s="26"/>
      <c r="UA72" s="26"/>
      <c r="UB72" s="26"/>
      <c r="UC72" s="26"/>
      <c r="UD72" s="26"/>
      <c r="UE72" s="26"/>
      <c r="UF72" s="26"/>
      <c r="UG72" s="26"/>
      <c r="UH72" s="26"/>
      <c r="UI72" s="26"/>
      <c r="UJ72" s="26"/>
      <c r="UK72" s="26"/>
      <c r="UL72" s="26"/>
      <c r="UM72" s="26"/>
      <c r="UN72" s="26"/>
      <c r="UO72" s="26"/>
      <c r="UP72" s="26"/>
      <c r="UQ72" s="26"/>
      <c r="UR72" s="26"/>
      <c r="US72" s="26"/>
      <c r="UT72" s="26"/>
      <c r="UU72" s="26"/>
      <c r="UV72" s="26"/>
      <c r="UW72" s="26"/>
      <c r="UX72" s="26"/>
      <c r="UY72" s="26"/>
      <c r="UZ72" s="26"/>
      <c r="VA72" s="26"/>
      <c r="VB72" s="26"/>
      <c r="VC72" s="26"/>
      <c r="VD72" s="26"/>
      <c r="VE72" s="26"/>
      <c r="VF72" s="26"/>
      <c r="VG72" s="26"/>
      <c r="VH72" s="26"/>
      <c r="VI72" s="26"/>
      <c r="VJ72" s="26"/>
      <c r="VK72" s="26"/>
      <c r="VL72" s="26"/>
      <c r="VM72" s="26"/>
      <c r="VN72" s="26"/>
      <c r="VO72" s="26"/>
      <c r="VP72" s="26"/>
      <c r="VQ72" s="26"/>
      <c r="VR72" s="26"/>
      <c r="VS72" s="26"/>
      <c r="VT72" s="26"/>
      <c r="VU72" s="26"/>
      <c r="VV72" s="26"/>
      <c r="VW72" s="26"/>
      <c r="VX72" s="26"/>
      <c r="VY72" s="26"/>
      <c r="VZ72" s="26"/>
      <c r="WA72" s="26"/>
      <c r="WB72" s="26"/>
      <c r="WC72" s="26"/>
      <c r="WD72" s="26"/>
      <c r="WE72" s="26"/>
      <c r="WF72" s="26"/>
      <c r="WG72" s="26"/>
      <c r="WH72" s="26"/>
      <c r="WI72" s="26"/>
      <c r="WJ72" s="26"/>
      <c r="WK72" s="26"/>
      <c r="WL72" s="26"/>
      <c r="WM72" s="26"/>
      <c r="WN72" s="26"/>
      <c r="WO72" s="26"/>
      <c r="WP72" s="26"/>
      <c r="WQ72" s="26"/>
      <c r="WR72" s="26"/>
      <c r="WS72" s="26"/>
      <c r="WT72" s="26"/>
      <c r="WU72" s="26"/>
      <c r="WV72" s="26"/>
      <c r="WW72" s="26"/>
      <c r="WX72" s="26"/>
      <c r="WY72" s="26"/>
      <c r="WZ72" s="26"/>
      <c r="XA72" s="26"/>
      <c r="XB72" s="26"/>
      <c r="XC72" s="26"/>
      <c r="XD72" s="26"/>
      <c r="XE72" s="26"/>
      <c r="XF72" s="26"/>
      <c r="XG72" s="26"/>
      <c r="XH72" s="26"/>
      <c r="XI72" s="26"/>
      <c r="XJ72" s="26"/>
      <c r="XK72" s="26"/>
      <c r="XL72" s="26"/>
      <c r="XM72" s="26"/>
      <c r="XN72" s="26"/>
      <c r="XO72" s="26"/>
      <c r="XP72" s="26"/>
      <c r="XQ72" s="26"/>
      <c r="XR72" s="26"/>
      <c r="XS72" s="26"/>
      <c r="XT72" s="26"/>
      <c r="XU72" s="26"/>
      <c r="XV72" s="26"/>
      <c r="XW72" s="26"/>
      <c r="XX72" s="26"/>
      <c r="XY72" s="26"/>
      <c r="XZ72" s="26"/>
      <c r="YA72" s="26"/>
      <c r="YB72" s="26"/>
      <c r="YC72" s="26"/>
      <c r="YD72" s="26"/>
      <c r="YE72" s="26"/>
      <c r="YF72" s="26"/>
      <c r="YG72" s="26"/>
      <c r="YH72" s="26"/>
      <c r="YI72" s="26"/>
      <c r="YJ72" s="26"/>
      <c r="YK72" s="26"/>
      <c r="YL72" s="26"/>
      <c r="YM72" s="26"/>
      <c r="YN72" s="26"/>
      <c r="YO72" s="26"/>
      <c r="YP72" s="26"/>
      <c r="YQ72" s="26"/>
      <c r="YR72" s="26"/>
      <c r="YS72" s="26"/>
      <c r="YT72" s="26"/>
      <c r="YU72" s="26"/>
      <c r="YV72" s="26"/>
      <c r="YW72" s="26"/>
      <c r="YX72" s="26"/>
      <c r="YY72" s="26"/>
      <c r="YZ72" s="26"/>
      <c r="ZA72" s="26"/>
      <c r="ZB72" s="26"/>
      <c r="ZC72" s="26"/>
      <c r="ZD72" s="26"/>
      <c r="ZE72" s="26"/>
      <c r="ZF72" s="26"/>
      <c r="ZG72" s="26"/>
      <c r="ZH72" s="26"/>
      <c r="ZI72" s="26"/>
      <c r="ZJ72" s="26"/>
      <c r="ZK72" s="26"/>
      <c r="ZL72" s="26"/>
      <c r="ZM72" s="26"/>
      <c r="ZN72" s="26"/>
      <c r="ZO72" s="26"/>
      <c r="ZP72" s="26"/>
      <c r="ZQ72" s="26"/>
      <c r="ZR72" s="26"/>
      <c r="ZS72" s="26"/>
      <c r="ZT72" s="26"/>
      <c r="ZU72" s="26"/>
      <c r="ZV72" s="26"/>
      <c r="ZW72" s="26"/>
      <c r="ZX72" s="26"/>
      <c r="ZY72" s="26"/>
      <c r="ZZ72" s="26"/>
      <c r="AAA72" s="26"/>
      <c r="AAB72" s="26"/>
      <c r="AAC72" s="26"/>
      <c r="AAD72" s="26"/>
      <c r="AAE72" s="26"/>
      <c r="AAF72" s="26"/>
      <c r="AAG72" s="26"/>
      <c r="AAH72" s="26"/>
      <c r="AAI72" s="26"/>
      <c r="AAJ72" s="26"/>
      <c r="AAK72" s="26"/>
      <c r="AAL72" s="26"/>
      <c r="AAM72" s="26"/>
      <c r="AAN72" s="26"/>
      <c r="AAO72" s="26"/>
      <c r="AAP72" s="26"/>
      <c r="AAQ72" s="26"/>
      <c r="AAR72" s="26"/>
      <c r="AAS72" s="26"/>
      <c r="AAT72" s="26"/>
      <c r="AAU72" s="26"/>
      <c r="AAV72" s="26"/>
      <c r="AAW72" s="26"/>
      <c r="AAX72" s="26"/>
      <c r="AAY72" s="26"/>
      <c r="AAZ72" s="26"/>
      <c r="ABA72" s="26"/>
      <c r="ABB72" s="26"/>
      <c r="ABC72" s="26"/>
      <c r="ABD72" s="26"/>
      <c r="ABE72" s="26"/>
      <c r="ABF72" s="26"/>
      <c r="ABG72" s="26"/>
      <c r="ABH72" s="26"/>
      <c r="ABI72" s="26"/>
      <c r="ABJ72" s="26"/>
      <c r="ABK72" s="26"/>
      <c r="ABL72" s="26"/>
      <c r="ABM72" s="26"/>
      <c r="ABN72" s="26"/>
      <c r="ABO72" s="26"/>
      <c r="ABP72" s="26"/>
      <c r="ABQ72" s="26"/>
      <c r="ABR72" s="26"/>
      <c r="ABS72" s="26"/>
      <c r="ABT72" s="26"/>
      <c r="ABU72" s="26"/>
      <c r="ABV72" s="26"/>
      <c r="ABW72" s="26"/>
      <c r="ABX72" s="26"/>
      <c r="ABY72" s="26"/>
      <c r="ABZ72" s="26"/>
      <c r="ACA72" s="26"/>
      <c r="ACB72" s="26"/>
      <c r="ACC72" s="26"/>
      <c r="ACD72" s="26"/>
      <c r="ACE72" s="26"/>
      <c r="ACF72" s="26"/>
      <c r="ACG72" s="26"/>
      <c r="ACH72" s="26"/>
      <c r="ACI72" s="26"/>
      <c r="ACJ72" s="26"/>
      <c r="ACK72" s="26"/>
      <c r="ACL72" s="26"/>
      <c r="ACM72" s="26"/>
      <c r="ACN72" s="26"/>
      <c r="ACO72" s="26"/>
      <c r="ACP72" s="26"/>
      <c r="ACQ72" s="26"/>
      <c r="ACR72" s="26"/>
      <c r="ACS72" s="26"/>
      <c r="ACT72" s="26"/>
      <c r="ACU72" s="26"/>
      <c r="ACV72" s="26"/>
      <c r="ACW72" s="26"/>
      <c r="ACX72" s="26"/>
      <c r="ACY72" s="26"/>
      <c r="ACZ72" s="26"/>
      <c r="ADA72" s="26"/>
      <c r="ADB72" s="26"/>
      <c r="ADC72" s="26"/>
      <c r="ADD72" s="26"/>
      <c r="ADE72" s="26"/>
      <c r="ADF72" s="26"/>
      <c r="ADG72" s="26"/>
      <c r="ADH72" s="26"/>
      <c r="ADI72" s="26"/>
      <c r="ADJ72" s="26"/>
      <c r="ADK72" s="26"/>
      <c r="ADL72" s="26"/>
      <c r="ADM72" s="26"/>
      <c r="ADN72" s="26"/>
      <c r="ADO72" s="26"/>
      <c r="ADP72" s="26"/>
      <c r="ADQ72" s="26"/>
      <c r="ADR72" s="26"/>
      <c r="ADS72" s="26"/>
      <c r="ADT72" s="26"/>
      <c r="ADU72" s="26"/>
      <c r="ADV72" s="26"/>
      <c r="ADW72" s="26"/>
      <c r="ADX72" s="26"/>
      <c r="ADY72" s="26"/>
      <c r="ADZ72" s="26"/>
      <c r="AEA72" s="26"/>
      <c r="AEB72" s="26"/>
      <c r="AEC72" s="26"/>
      <c r="AED72" s="26"/>
      <c r="AEE72" s="26"/>
      <c r="AEF72" s="26"/>
      <c r="AEG72" s="26"/>
      <c r="AEH72" s="26"/>
      <c r="AEI72" s="26"/>
      <c r="AEJ72" s="26"/>
      <c r="AEK72" s="26"/>
      <c r="AEL72" s="26"/>
      <c r="AEM72" s="26"/>
      <c r="AEN72" s="26"/>
      <c r="AEO72" s="26"/>
      <c r="AEP72" s="26"/>
      <c r="AEQ72" s="26"/>
      <c r="AER72" s="26"/>
      <c r="AES72" s="26"/>
      <c r="AET72" s="26"/>
      <c r="AEU72" s="26"/>
      <c r="AEV72" s="26"/>
      <c r="AEW72" s="26"/>
      <c r="AEX72" s="26"/>
      <c r="AEY72" s="26"/>
      <c r="AEZ72" s="26"/>
      <c r="AFA72" s="26"/>
      <c r="AFB72" s="26"/>
      <c r="AFC72" s="26"/>
      <c r="AFD72" s="26"/>
      <c r="AFE72" s="26"/>
      <c r="AFF72" s="26"/>
      <c r="AFG72" s="26"/>
      <c r="AFH72" s="26"/>
      <c r="AFI72" s="26"/>
      <c r="AFJ72" s="26"/>
      <c r="AFK72" s="26"/>
      <c r="AFL72" s="26"/>
      <c r="AFM72" s="26"/>
      <c r="AFN72" s="26"/>
      <c r="AFO72" s="26"/>
      <c r="AFP72" s="26"/>
      <c r="AFQ72" s="26"/>
      <c r="AFR72" s="26"/>
      <c r="AFS72" s="26"/>
      <c r="AFT72" s="26"/>
      <c r="AFU72" s="26"/>
      <c r="AFV72" s="26"/>
      <c r="AFW72" s="26"/>
      <c r="AFX72" s="26"/>
      <c r="AFY72" s="26"/>
      <c r="AFZ72" s="26"/>
      <c r="AGA72" s="26"/>
      <c r="AGB72" s="26"/>
      <c r="AGC72" s="26"/>
      <c r="AGD72" s="26"/>
      <c r="AGE72" s="26"/>
      <c r="AGF72" s="26"/>
      <c r="AGG72" s="26"/>
      <c r="AGH72" s="26"/>
      <c r="AGI72" s="26"/>
      <c r="AGJ72" s="26"/>
      <c r="AGK72" s="26"/>
      <c r="AGL72" s="26"/>
      <c r="AGM72" s="26"/>
      <c r="AGN72" s="26"/>
      <c r="AGO72" s="26"/>
      <c r="AGP72" s="26"/>
      <c r="AGQ72" s="26"/>
      <c r="AGR72" s="26"/>
      <c r="AGS72" s="26"/>
      <c r="AGT72" s="26"/>
      <c r="AGU72" s="26"/>
      <c r="AGV72" s="26"/>
      <c r="AGW72" s="26"/>
      <c r="AGX72" s="26"/>
      <c r="AGY72" s="26"/>
      <c r="AGZ72" s="26"/>
      <c r="AHA72" s="26"/>
      <c r="AHB72" s="26"/>
      <c r="AHC72" s="26"/>
      <c r="AHD72" s="26"/>
      <c r="AHE72" s="26"/>
      <c r="AHF72" s="26"/>
      <c r="AHG72" s="26"/>
      <c r="AHH72" s="26"/>
      <c r="AHI72" s="26"/>
      <c r="AHJ72" s="26"/>
      <c r="AHK72" s="26"/>
      <c r="AHL72" s="26"/>
      <c r="AHM72" s="26"/>
      <c r="AHN72" s="26"/>
      <c r="AHO72" s="26"/>
      <c r="AHP72" s="26"/>
      <c r="AHQ72" s="26"/>
      <c r="AHR72" s="26"/>
      <c r="AHS72" s="26"/>
      <c r="AHT72" s="26"/>
      <c r="AHU72" s="26"/>
      <c r="AHV72" s="26"/>
      <c r="AHW72" s="26"/>
      <c r="AHX72" s="26"/>
      <c r="AHY72" s="26"/>
      <c r="AHZ72" s="26"/>
      <c r="AIA72" s="26"/>
      <c r="AIB72" s="26"/>
      <c r="AIC72" s="26"/>
      <c r="AID72" s="26"/>
      <c r="AIE72" s="26"/>
      <c r="AIF72" s="26"/>
      <c r="AIG72" s="26"/>
      <c r="AIH72" s="26"/>
      <c r="AII72" s="26"/>
      <c r="AIJ72" s="26"/>
      <c r="AIK72" s="26"/>
      <c r="AIL72" s="26"/>
      <c r="AIM72" s="26"/>
      <c r="AIN72" s="26"/>
      <c r="AIO72" s="26"/>
      <c r="AIP72" s="26"/>
      <c r="AIQ72" s="26"/>
      <c r="AIR72" s="26"/>
      <c r="AIS72" s="26"/>
      <c r="AIT72" s="26"/>
      <c r="AIU72" s="26"/>
      <c r="AIV72" s="26"/>
      <c r="AIW72" s="26"/>
      <c r="AIX72" s="26"/>
      <c r="AIY72" s="26"/>
      <c r="AIZ72" s="26"/>
      <c r="AJA72" s="26"/>
      <c r="AJB72" s="26"/>
      <c r="AJC72" s="26"/>
      <c r="AJD72" s="26"/>
      <c r="AJE72" s="26"/>
      <c r="AJF72" s="26"/>
      <c r="AJG72" s="26"/>
      <c r="AJH72" s="26"/>
      <c r="AJI72" s="26"/>
      <c r="AJJ72" s="26"/>
      <c r="AJK72" s="26"/>
      <c r="AJL72" s="26"/>
      <c r="AJM72" s="26"/>
      <c r="AJN72" s="26"/>
      <c r="AJO72" s="26"/>
      <c r="AJP72" s="26"/>
      <c r="AJQ72" s="26"/>
      <c r="AJR72" s="26"/>
      <c r="AJS72" s="26"/>
      <c r="AJT72" s="26"/>
      <c r="AJU72" s="26"/>
      <c r="AJV72" s="26"/>
      <c r="AJW72" s="26"/>
      <c r="AJX72" s="26"/>
      <c r="AJY72" s="26"/>
      <c r="AJZ72" s="26"/>
      <c r="AKA72" s="26"/>
      <c r="AKB72" s="26"/>
      <c r="AKC72" s="26"/>
      <c r="AKD72" s="26"/>
      <c r="AKE72" s="26"/>
      <c r="AKF72" s="26"/>
      <c r="AKG72" s="26"/>
      <c r="AKH72" s="26"/>
      <c r="AKI72" s="26"/>
      <c r="AKJ72" s="26"/>
      <c r="AKK72" s="26"/>
      <c r="AKL72" s="26"/>
      <c r="AKM72" s="26"/>
      <c r="AKN72" s="26"/>
      <c r="AKO72" s="26"/>
      <c r="AKP72" s="26"/>
      <c r="AKQ72" s="26"/>
      <c r="AKR72" s="26"/>
      <c r="AKS72" s="26"/>
      <c r="AKT72" s="26"/>
      <c r="AKU72" s="26"/>
      <c r="AKV72" s="26"/>
      <c r="AKW72" s="26"/>
      <c r="AKX72" s="26"/>
      <c r="AKY72" s="26"/>
      <c r="AKZ72" s="26"/>
      <c r="ALA72" s="26"/>
      <c r="ALB72" s="26"/>
      <c r="ALC72" s="26"/>
      <c r="ALD72" s="26"/>
      <c r="ALE72" s="26"/>
      <c r="ALF72" s="26"/>
      <c r="ALG72" s="26"/>
      <c r="ALH72" s="26"/>
      <c r="ALI72" s="26"/>
      <c r="ALJ72" s="26"/>
      <c r="ALK72" s="26"/>
      <c r="ALL72" s="26"/>
      <c r="ALM72" s="26"/>
      <c r="ALN72" s="26"/>
      <c r="ALO72" s="26"/>
      <c r="ALP72" s="26"/>
      <c r="ALQ72" s="26"/>
      <c r="ALR72" s="26"/>
      <c r="ALS72" s="26"/>
      <c r="ALT72" s="26"/>
      <c r="ALU72" s="26"/>
      <c r="ALV72" s="26"/>
      <c r="ALW72" s="26"/>
      <c r="ALX72" s="26"/>
      <c r="ALY72" s="26"/>
      <c r="ALZ72" s="26"/>
      <c r="AMA72" s="26"/>
      <c r="AMB72" s="26"/>
      <c r="AMC72" s="26"/>
      <c r="AMD72" s="26"/>
      <c r="AME72" s="26"/>
      <c r="AMF72" s="26"/>
      <c r="AMG72" s="26"/>
      <c r="AMH72" s="26"/>
      <c r="AMI72" s="26"/>
      <c r="AMJ72" s="26"/>
      <c r="AMK72" s="26"/>
      <c r="AML72" s="26"/>
      <c r="AMM72" s="26"/>
      <c r="AMN72" s="26"/>
      <c r="AMO72" s="26"/>
      <c r="AMP72" s="26"/>
      <c r="AMQ72" s="26"/>
    </row>
    <row r="73" spans="1:1031" s="104" customFormat="1" ht="81.75" customHeight="1" thickBot="1" x14ac:dyDescent="0.3">
      <c r="A73" s="93">
        <v>57</v>
      </c>
      <c r="B73" s="255"/>
      <c r="C73" s="72" t="s">
        <v>79</v>
      </c>
      <c r="D73" s="72" t="s">
        <v>415</v>
      </c>
      <c r="E73" s="72">
        <v>127818</v>
      </c>
      <c r="F73" s="99" t="s">
        <v>421</v>
      </c>
      <c r="G73" s="59" t="s">
        <v>425</v>
      </c>
      <c r="H73" s="143" t="s">
        <v>429</v>
      </c>
      <c r="I73" s="85">
        <v>43466</v>
      </c>
      <c r="J73" s="85">
        <v>43829</v>
      </c>
      <c r="K73" s="59" t="s">
        <v>164</v>
      </c>
      <c r="L73" s="59" t="s">
        <v>29</v>
      </c>
      <c r="M73" s="59" t="s">
        <v>30</v>
      </c>
      <c r="N73" s="59" t="s">
        <v>30</v>
      </c>
      <c r="O73" s="59" t="s">
        <v>31</v>
      </c>
      <c r="P73" s="59">
        <v>121</v>
      </c>
      <c r="Q73" s="135">
        <v>461634.82</v>
      </c>
      <c r="R73" s="24">
        <v>83744.679999999993</v>
      </c>
      <c r="S73" s="136">
        <v>0</v>
      </c>
      <c r="T73" s="112">
        <f t="shared" si="7"/>
        <v>545379.5</v>
      </c>
      <c r="U73" s="120">
        <v>0</v>
      </c>
      <c r="V73" s="120">
        <v>0</v>
      </c>
      <c r="W73" s="112">
        <f t="shared" si="8"/>
        <v>545379.5</v>
      </c>
      <c r="X73" s="101" t="str">
        <f t="shared" si="6"/>
        <v>în implementare</v>
      </c>
      <c r="Y73" s="86">
        <v>0</v>
      </c>
      <c r="Z73" s="87">
        <f>71969.1+64520.51+65158.41</f>
        <v>201648.02000000002</v>
      </c>
      <c r="AA73" s="84">
        <f>13055.83+11704.59+11820.33</f>
        <v>36580.75</v>
      </c>
      <c r="AB73" s="102"/>
      <c r="AC73" s="102"/>
      <c r="AD73" s="102"/>
      <c r="AE73" s="102"/>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c r="IW73" s="103"/>
      <c r="IX73" s="103"/>
      <c r="IY73" s="103"/>
      <c r="IZ73" s="103"/>
      <c r="JA73" s="103"/>
      <c r="JB73" s="103"/>
      <c r="JC73" s="103"/>
      <c r="JD73" s="103"/>
      <c r="JE73" s="103"/>
      <c r="JF73" s="103"/>
      <c r="JG73" s="103"/>
      <c r="JH73" s="103"/>
      <c r="JI73" s="103"/>
      <c r="JJ73" s="103"/>
      <c r="JK73" s="103"/>
      <c r="JL73" s="103"/>
      <c r="JM73" s="103"/>
      <c r="JN73" s="103"/>
      <c r="JO73" s="103"/>
      <c r="JP73" s="103"/>
      <c r="JQ73" s="103"/>
      <c r="JR73" s="103"/>
      <c r="JS73" s="103"/>
      <c r="JT73" s="103"/>
      <c r="JU73" s="103"/>
      <c r="JV73" s="103"/>
      <c r="JW73" s="103"/>
      <c r="JX73" s="103"/>
      <c r="JY73" s="103"/>
      <c r="JZ73" s="103"/>
      <c r="KA73" s="103"/>
      <c r="KB73" s="103"/>
      <c r="KC73" s="103"/>
      <c r="KD73" s="103"/>
      <c r="KE73" s="103"/>
      <c r="KF73" s="103"/>
      <c r="KG73" s="103"/>
      <c r="KH73" s="103"/>
      <c r="KI73" s="103"/>
      <c r="KJ73" s="103"/>
      <c r="KK73" s="103"/>
      <c r="KL73" s="103"/>
      <c r="KM73" s="103"/>
      <c r="KN73" s="103"/>
      <c r="KO73" s="103"/>
      <c r="KP73" s="103"/>
      <c r="KQ73" s="103"/>
      <c r="KR73" s="103"/>
      <c r="KS73" s="103"/>
      <c r="KT73" s="103"/>
      <c r="KU73" s="103"/>
      <c r="KV73" s="103"/>
      <c r="KW73" s="103"/>
      <c r="KX73" s="103"/>
      <c r="KY73" s="103"/>
      <c r="KZ73" s="103"/>
      <c r="LA73" s="103"/>
      <c r="LB73" s="103"/>
      <c r="LC73" s="103"/>
      <c r="LD73" s="103"/>
      <c r="LE73" s="103"/>
      <c r="LF73" s="103"/>
      <c r="LG73" s="103"/>
      <c r="LH73" s="103"/>
      <c r="LI73" s="103"/>
      <c r="LJ73" s="103"/>
      <c r="LK73" s="103"/>
      <c r="LL73" s="103"/>
      <c r="LM73" s="103"/>
      <c r="LN73" s="103"/>
      <c r="LO73" s="103"/>
      <c r="LP73" s="103"/>
      <c r="LQ73" s="103"/>
      <c r="LR73" s="103"/>
      <c r="LS73" s="103"/>
      <c r="LT73" s="103"/>
      <c r="LU73" s="103"/>
      <c r="LV73" s="103"/>
      <c r="LW73" s="103"/>
      <c r="LX73" s="103"/>
      <c r="LY73" s="103"/>
      <c r="LZ73" s="103"/>
      <c r="MA73" s="103"/>
      <c r="MB73" s="103"/>
      <c r="MC73" s="103"/>
      <c r="MD73" s="103"/>
      <c r="ME73" s="103"/>
      <c r="MF73" s="103"/>
      <c r="MG73" s="103"/>
      <c r="MH73" s="103"/>
      <c r="MI73" s="103"/>
      <c r="MJ73" s="103"/>
      <c r="MK73" s="103"/>
      <c r="ML73" s="103"/>
      <c r="MM73" s="103"/>
      <c r="MN73" s="103"/>
      <c r="MO73" s="103"/>
      <c r="MP73" s="103"/>
      <c r="MQ73" s="103"/>
      <c r="MR73" s="103"/>
      <c r="MS73" s="103"/>
      <c r="MT73" s="103"/>
      <c r="MU73" s="103"/>
      <c r="MV73" s="103"/>
      <c r="MW73" s="103"/>
      <c r="MX73" s="103"/>
      <c r="MY73" s="103"/>
      <c r="MZ73" s="103"/>
      <c r="NA73" s="103"/>
      <c r="NB73" s="103"/>
      <c r="NC73" s="103"/>
      <c r="ND73" s="103"/>
      <c r="NE73" s="103"/>
      <c r="NF73" s="103"/>
      <c r="NG73" s="103"/>
      <c r="NH73" s="103"/>
      <c r="NI73" s="103"/>
      <c r="NJ73" s="103"/>
      <c r="NK73" s="103"/>
      <c r="NL73" s="103"/>
      <c r="NM73" s="103"/>
      <c r="NN73" s="103"/>
      <c r="NO73" s="103"/>
      <c r="NP73" s="103"/>
      <c r="NQ73" s="103"/>
      <c r="NR73" s="103"/>
      <c r="NS73" s="103"/>
      <c r="NT73" s="103"/>
      <c r="NU73" s="103"/>
      <c r="NV73" s="103"/>
      <c r="NW73" s="103"/>
      <c r="NX73" s="103"/>
      <c r="NY73" s="103"/>
      <c r="NZ73" s="103"/>
      <c r="OA73" s="103"/>
      <c r="OB73" s="103"/>
      <c r="OC73" s="103"/>
      <c r="OD73" s="103"/>
      <c r="OE73" s="103"/>
      <c r="OF73" s="103"/>
      <c r="OG73" s="103"/>
      <c r="OH73" s="103"/>
      <c r="OI73" s="103"/>
      <c r="OJ73" s="103"/>
      <c r="OK73" s="103"/>
      <c r="OL73" s="103"/>
      <c r="OM73" s="103"/>
      <c r="ON73" s="103"/>
      <c r="OO73" s="103"/>
      <c r="OP73" s="103"/>
      <c r="OQ73" s="103"/>
      <c r="OR73" s="103"/>
      <c r="OS73" s="103"/>
      <c r="OT73" s="103"/>
      <c r="OU73" s="103"/>
      <c r="OV73" s="103"/>
      <c r="OW73" s="103"/>
      <c r="OX73" s="103"/>
      <c r="OY73" s="103"/>
      <c r="OZ73" s="103"/>
      <c r="PA73" s="103"/>
      <c r="PB73" s="103"/>
      <c r="PC73" s="103"/>
      <c r="PD73" s="103"/>
      <c r="PE73" s="103"/>
      <c r="PF73" s="103"/>
      <c r="PG73" s="103"/>
      <c r="PH73" s="103"/>
      <c r="PI73" s="103"/>
      <c r="PJ73" s="103"/>
      <c r="PK73" s="103"/>
      <c r="PL73" s="103"/>
      <c r="PM73" s="103"/>
      <c r="PN73" s="103"/>
      <c r="PO73" s="103"/>
      <c r="PP73" s="103"/>
      <c r="PQ73" s="103"/>
      <c r="PR73" s="103"/>
      <c r="PS73" s="103"/>
      <c r="PT73" s="103"/>
      <c r="PU73" s="103"/>
      <c r="PV73" s="103"/>
      <c r="PW73" s="103"/>
      <c r="PX73" s="103"/>
      <c r="PY73" s="103"/>
      <c r="PZ73" s="103"/>
      <c r="QA73" s="103"/>
      <c r="QB73" s="103"/>
      <c r="QC73" s="103"/>
      <c r="QD73" s="103"/>
      <c r="QE73" s="103"/>
      <c r="QF73" s="103"/>
      <c r="QG73" s="103"/>
      <c r="QH73" s="103"/>
      <c r="QI73" s="103"/>
      <c r="QJ73" s="103"/>
      <c r="QK73" s="103"/>
      <c r="QL73" s="103"/>
      <c r="QM73" s="103"/>
      <c r="QN73" s="103"/>
      <c r="QO73" s="103"/>
      <c r="QP73" s="103"/>
      <c r="QQ73" s="103"/>
      <c r="QR73" s="103"/>
      <c r="QS73" s="103"/>
      <c r="QT73" s="103"/>
      <c r="QU73" s="103"/>
      <c r="QV73" s="103"/>
      <c r="QW73" s="103"/>
      <c r="QX73" s="103"/>
      <c r="QY73" s="103"/>
      <c r="QZ73" s="103"/>
      <c r="RA73" s="103"/>
      <c r="RB73" s="103"/>
      <c r="RC73" s="103"/>
      <c r="RD73" s="103"/>
      <c r="RE73" s="103"/>
      <c r="RF73" s="103"/>
      <c r="RG73" s="103"/>
      <c r="RH73" s="103"/>
      <c r="RI73" s="103"/>
      <c r="RJ73" s="103"/>
      <c r="RK73" s="103"/>
      <c r="RL73" s="103"/>
      <c r="RM73" s="103"/>
      <c r="RN73" s="103"/>
      <c r="RO73" s="103"/>
      <c r="RP73" s="103"/>
      <c r="RQ73" s="103"/>
      <c r="RR73" s="103"/>
      <c r="RS73" s="103"/>
      <c r="RT73" s="103"/>
      <c r="RU73" s="103"/>
      <c r="RV73" s="103"/>
      <c r="RW73" s="103"/>
      <c r="RX73" s="103"/>
      <c r="RY73" s="103"/>
      <c r="RZ73" s="103"/>
      <c r="SA73" s="103"/>
      <c r="SB73" s="103"/>
      <c r="SC73" s="103"/>
      <c r="SD73" s="103"/>
      <c r="SE73" s="103"/>
      <c r="SF73" s="103"/>
      <c r="SG73" s="103"/>
      <c r="SH73" s="103"/>
      <c r="SI73" s="103"/>
      <c r="SJ73" s="103"/>
      <c r="SK73" s="103"/>
      <c r="SL73" s="103"/>
      <c r="SM73" s="103"/>
      <c r="SN73" s="103"/>
      <c r="SO73" s="103"/>
      <c r="SP73" s="103"/>
      <c r="SQ73" s="103"/>
      <c r="SR73" s="103"/>
      <c r="SS73" s="103"/>
      <c r="ST73" s="103"/>
      <c r="SU73" s="103"/>
      <c r="SV73" s="103"/>
      <c r="SW73" s="103"/>
      <c r="SX73" s="103"/>
      <c r="SY73" s="103"/>
      <c r="SZ73" s="103"/>
      <c r="TA73" s="103"/>
      <c r="TB73" s="103"/>
      <c r="TC73" s="103"/>
      <c r="TD73" s="103"/>
      <c r="TE73" s="103"/>
      <c r="TF73" s="103"/>
      <c r="TG73" s="103"/>
      <c r="TH73" s="103"/>
      <c r="TI73" s="103"/>
      <c r="TJ73" s="103"/>
      <c r="TK73" s="103"/>
      <c r="TL73" s="103"/>
      <c r="TM73" s="103"/>
      <c r="TN73" s="103"/>
      <c r="TO73" s="103"/>
      <c r="TP73" s="103"/>
      <c r="TQ73" s="103"/>
      <c r="TR73" s="103"/>
      <c r="TS73" s="103"/>
      <c r="TT73" s="103"/>
      <c r="TU73" s="103"/>
      <c r="TV73" s="103"/>
      <c r="TW73" s="103"/>
      <c r="TX73" s="103"/>
      <c r="TY73" s="103"/>
      <c r="TZ73" s="103"/>
      <c r="UA73" s="103"/>
      <c r="UB73" s="103"/>
      <c r="UC73" s="103"/>
      <c r="UD73" s="103"/>
      <c r="UE73" s="103"/>
      <c r="UF73" s="103"/>
      <c r="UG73" s="103"/>
      <c r="UH73" s="103"/>
      <c r="UI73" s="103"/>
      <c r="UJ73" s="103"/>
      <c r="UK73" s="103"/>
      <c r="UL73" s="103"/>
      <c r="UM73" s="103"/>
      <c r="UN73" s="103"/>
      <c r="UO73" s="103"/>
      <c r="UP73" s="103"/>
      <c r="UQ73" s="103"/>
      <c r="UR73" s="103"/>
      <c r="US73" s="103"/>
      <c r="UT73" s="103"/>
      <c r="UU73" s="103"/>
      <c r="UV73" s="103"/>
      <c r="UW73" s="103"/>
      <c r="UX73" s="103"/>
      <c r="UY73" s="103"/>
      <c r="UZ73" s="103"/>
      <c r="VA73" s="103"/>
      <c r="VB73" s="103"/>
      <c r="VC73" s="103"/>
      <c r="VD73" s="103"/>
      <c r="VE73" s="103"/>
      <c r="VF73" s="103"/>
      <c r="VG73" s="103"/>
      <c r="VH73" s="103"/>
      <c r="VI73" s="103"/>
      <c r="VJ73" s="103"/>
      <c r="VK73" s="103"/>
      <c r="VL73" s="103"/>
      <c r="VM73" s="103"/>
      <c r="VN73" s="103"/>
      <c r="VO73" s="103"/>
      <c r="VP73" s="103"/>
      <c r="VQ73" s="103"/>
      <c r="VR73" s="103"/>
      <c r="VS73" s="103"/>
      <c r="VT73" s="103"/>
      <c r="VU73" s="103"/>
      <c r="VV73" s="103"/>
      <c r="VW73" s="103"/>
      <c r="VX73" s="103"/>
      <c r="VY73" s="103"/>
      <c r="VZ73" s="103"/>
      <c r="WA73" s="103"/>
      <c r="WB73" s="103"/>
      <c r="WC73" s="103"/>
      <c r="WD73" s="103"/>
      <c r="WE73" s="103"/>
      <c r="WF73" s="103"/>
      <c r="WG73" s="103"/>
      <c r="WH73" s="103"/>
      <c r="WI73" s="103"/>
      <c r="WJ73" s="103"/>
      <c r="WK73" s="103"/>
      <c r="WL73" s="103"/>
      <c r="WM73" s="103"/>
      <c r="WN73" s="103"/>
      <c r="WO73" s="103"/>
      <c r="WP73" s="103"/>
      <c r="WQ73" s="103"/>
      <c r="WR73" s="103"/>
      <c r="WS73" s="103"/>
      <c r="WT73" s="103"/>
      <c r="WU73" s="103"/>
      <c r="WV73" s="103"/>
      <c r="WW73" s="103"/>
      <c r="WX73" s="103"/>
      <c r="WY73" s="103"/>
      <c r="WZ73" s="103"/>
      <c r="XA73" s="103"/>
      <c r="XB73" s="103"/>
      <c r="XC73" s="103"/>
      <c r="XD73" s="103"/>
      <c r="XE73" s="103"/>
      <c r="XF73" s="103"/>
      <c r="XG73" s="103"/>
      <c r="XH73" s="103"/>
      <c r="XI73" s="103"/>
      <c r="XJ73" s="103"/>
      <c r="XK73" s="103"/>
      <c r="XL73" s="103"/>
      <c r="XM73" s="103"/>
      <c r="XN73" s="103"/>
      <c r="XO73" s="103"/>
      <c r="XP73" s="103"/>
      <c r="XQ73" s="103"/>
      <c r="XR73" s="103"/>
      <c r="XS73" s="103"/>
      <c r="XT73" s="103"/>
      <c r="XU73" s="103"/>
      <c r="XV73" s="103"/>
      <c r="XW73" s="103"/>
      <c r="XX73" s="103"/>
      <c r="XY73" s="103"/>
      <c r="XZ73" s="103"/>
      <c r="YA73" s="103"/>
      <c r="YB73" s="103"/>
      <c r="YC73" s="103"/>
      <c r="YD73" s="103"/>
      <c r="YE73" s="103"/>
      <c r="YF73" s="103"/>
      <c r="YG73" s="103"/>
      <c r="YH73" s="103"/>
      <c r="YI73" s="103"/>
      <c r="YJ73" s="103"/>
      <c r="YK73" s="103"/>
      <c r="YL73" s="103"/>
      <c r="YM73" s="103"/>
      <c r="YN73" s="103"/>
      <c r="YO73" s="103"/>
      <c r="YP73" s="103"/>
      <c r="YQ73" s="103"/>
      <c r="YR73" s="103"/>
      <c r="YS73" s="103"/>
      <c r="YT73" s="103"/>
      <c r="YU73" s="103"/>
      <c r="YV73" s="103"/>
      <c r="YW73" s="103"/>
      <c r="YX73" s="103"/>
      <c r="YY73" s="103"/>
      <c r="YZ73" s="103"/>
      <c r="ZA73" s="103"/>
      <c r="ZB73" s="103"/>
      <c r="ZC73" s="103"/>
      <c r="ZD73" s="103"/>
      <c r="ZE73" s="103"/>
      <c r="ZF73" s="103"/>
      <c r="ZG73" s="103"/>
      <c r="ZH73" s="103"/>
      <c r="ZI73" s="103"/>
      <c r="ZJ73" s="103"/>
      <c r="ZK73" s="103"/>
      <c r="ZL73" s="103"/>
      <c r="ZM73" s="103"/>
      <c r="ZN73" s="103"/>
      <c r="ZO73" s="103"/>
      <c r="ZP73" s="103"/>
      <c r="ZQ73" s="103"/>
      <c r="ZR73" s="103"/>
      <c r="ZS73" s="103"/>
      <c r="ZT73" s="103"/>
      <c r="ZU73" s="103"/>
      <c r="ZV73" s="103"/>
      <c r="ZW73" s="103"/>
      <c r="ZX73" s="103"/>
      <c r="ZY73" s="103"/>
      <c r="ZZ73" s="103"/>
      <c r="AAA73" s="103"/>
      <c r="AAB73" s="103"/>
      <c r="AAC73" s="103"/>
      <c r="AAD73" s="103"/>
      <c r="AAE73" s="103"/>
      <c r="AAF73" s="103"/>
      <c r="AAG73" s="103"/>
      <c r="AAH73" s="103"/>
      <c r="AAI73" s="103"/>
      <c r="AAJ73" s="103"/>
      <c r="AAK73" s="103"/>
      <c r="AAL73" s="103"/>
      <c r="AAM73" s="103"/>
      <c r="AAN73" s="103"/>
      <c r="AAO73" s="103"/>
      <c r="AAP73" s="103"/>
      <c r="AAQ73" s="103"/>
      <c r="AAR73" s="103"/>
      <c r="AAS73" s="103"/>
      <c r="AAT73" s="103"/>
      <c r="AAU73" s="103"/>
      <c r="AAV73" s="103"/>
      <c r="AAW73" s="103"/>
      <c r="AAX73" s="103"/>
      <c r="AAY73" s="103"/>
      <c r="AAZ73" s="103"/>
      <c r="ABA73" s="103"/>
      <c r="ABB73" s="103"/>
      <c r="ABC73" s="103"/>
      <c r="ABD73" s="103"/>
      <c r="ABE73" s="103"/>
      <c r="ABF73" s="103"/>
      <c r="ABG73" s="103"/>
      <c r="ABH73" s="103"/>
      <c r="ABI73" s="103"/>
      <c r="ABJ73" s="103"/>
      <c r="ABK73" s="103"/>
      <c r="ABL73" s="103"/>
      <c r="ABM73" s="103"/>
      <c r="ABN73" s="103"/>
      <c r="ABO73" s="103"/>
      <c r="ABP73" s="103"/>
      <c r="ABQ73" s="103"/>
      <c r="ABR73" s="103"/>
      <c r="ABS73" s="103"/>
      <c r="ABT73" s="103"/>
      <c r="ABU73" s="103"/>
      <c r="ABV73" s="103"/>
      <c r="ABW73" s="103"/>
      <c r="ABX73" s="103"/>
      <c r="ABY73" s="103"/>
      <c r="ABZ73" s="103"/>
      <c r="ACA73" s="103"/>
      <c r="ACB73" s="103"/>
      <c r="ACC73" s="103"/>
      <c r="ACD73" s="103"/>
      <c r="ACE73" s="103"/>
      <c r="ACF73" s="103"/>
      <c r="ACG73" s="103"/>
      <c r="ACH73" s="103"/>
      <c r="ACI73" s="103"/>
      <c r="ACJ73" s="103"/>
      <c r="ACK73" s="103"/>
      <c r="ACL73" s="103"/>
      <c r="ACM73" s="103"/>
      <c r="ACN73" s="103"/>
      <c r="ACO73" s="103"/>
      <c r="ACP73" s="103"/>
      <c r="ACQ73" s="103"/>
      <c r="ACR73" s="103"/>
      <c r="ACS73" s="103"/>
      <c r="ACT73" s="103"/>
      <c r="ACU73" s="103"/>
      <c r="ACV73" s="103"/>
      <c r="ACW73" s="103"/>
      <c r="ACX73" s="103"/>
      <c r="ACY73" s="103"/>
      <c r="ACZ73" s="103"/>
      <c r="ADA73" s="103"/>
      <c r="ADB73" s="103"/>
      <c r="ADC73" s="103"/>
      <c r="ADD73" s="103"/>
      <c r="ADE73" s="103"/>
      <c r="ADF73" s="103"/>
      <c r="ADG73" s="103"/>
      <c r="ADH73" s="103"/>
      <c r="ADI73" s="103"/>
      <c r="ADJ73" s="103"/>
      <c r="ADK73" s="103"/>
      <c r="ADL73" s="103"/>
      <c r="ADM73" s="103"/>
      <c r="ADN73" s="103"/>
      <c r="ADO73" s="103"/>
      <c r="ADP73" s="103"/>
      <c r="ADQ73" s="103"/>
      <c r="ADR73" s="103"/>
      <c r="ADS73" s="103"/>
      <c r="ADT73" s="103"/>
      <c r="ADU73" s="103"/>
      <c r="ADV73" s="103"/>
      <c r="ADW73" s="103"/>
      <c r="ADX73" s="103"/>
      <c r="ADY73" s="103"/>
      <c r="ADZ73" s="103"/>
      <c r="AEA73" s="103"/>
      <c r="AEB73" s="103"/>
      <c r="AEC73" s="103"/>
      <c r="AED73" s="103"/>
      <c r="AEE73" s="103"/>
      <c r="AEF73" s="103"/>
      <c r="AEG73" s="103"/>
      <c r="AEH73" s="103"/>
      <c r="AEI73" s="103"/>
      <c r="AEJ73" s="103"/>
      <c r="AEK73" s="103"/>
      <c r="AEL73" s="103"/>
      <c r="AEM73" s="103"/>
      <c r="AEN73" s="103"/>
      <c r="AEO73" s="103"/>
      <c r="AEP73" s="103"/>
      <c r="AEQ73" s="103"/>
      <c r="AER73" s="103"/>
      <c r="AES73" s="103"/>
      <c r="AET73" s="103"/>
      <c r="AEU73" s="103"/>
      <c r="AEV73" s="103"/>
      <c r="AEW73" s="103"/>
      <c r="AEX73" s="103"/>
      <c r="AEY73" s="103"/>
      <c r="AEZ73" s="103"/>
      <c r="AFA73" s="103"/>
      <c r="AFB73" s="103"/>
      <c r="AFC73" s="103"/>
      <c r="AFD73" s="103"/>
      <c r="AFE73" s="103"/>
      <c r="AFF73" s="103"/>
      <c r="AFG73" s="103"/>
      <c r="AFH73" s="103"/>
      <c r="AFI73" s="103"/>
      <c r="AFJ73" s="103"/>
      <c r="AFK73" s="103"/>
      <c r="AFL73" s="103"/>
      <c r="AFM73" s="103"/>
      <c r="AFN73" s="103"/>
      <c r="AFO73" s="103"/>
      <c r="AFP73" s="103"/>
      <c r="AFQ73" s="103"/>
      <c r="AFR73" s="103"/>
      <c r="AFS73" s="103"/>
      <c r="AFT73" s="103"/>
      <c r="AFU73" s="103"/>
      <c r="AFV73" s="103"/>
      <c r="AFW73" s="103"/>
      <c r="AFX73" s="103"/>
      <c r="AFY73" s="103"/>
      <c r="AFZ73" s="103"/>
      <c r="AGA73" s="103"/>
      <c r="AGB73" s="103"/>
      <c r="AGC73" s="103"/>
      <c r="AGD73" s="103"/>
      <c r="AGE73" s="103"/>
      <c r="AGF73" s="103"/>
      <c r="AGG73" s="103"/>
      <c r="AGH73" s="103"/>
      <c r="AGI73" s="103"/>
      <c r="AGJ73" s="103"/>
      <c r="AGK73" s="103"/>
      <c r="AGL73" s="103"/>
      <c r="AGM73" s="103"/>
      <c r="AGN73" s="103"/>
      <c r="AGO73" s="103"/>
      <c r="AGP73" s="103"/>
      <c r="AGQ73" s="103"/>
      <c r="AGR73" s="103"/>
      <c r="AGS73" s="103"/>
      <c r="AGT73" s="103"/>
      <c r="AGU73" s="103"/>
      <c r="AGV73" s="103"/>
      <c r="AGW73" s="103"/>
      <c r="AGX73" s="103"/>
      <c r="AGY73" s="103"/>
      <c r="AGZ73" s="103"/>
      <c r="AHA73" s="103"/>
      <c r="AHB73" s="103"/>
      <c r="AHC73" s="103"/>
      <c r="AHD73" s="103"/>
      <c r="AHE73" s="103"/>
      <c r="AHF73" s="103"/>
      <c r="AHG73" s="103"/>
      <c r="AHH73" s="103"/>
      <c r="AHI73" s="103"/>
      <c r="AHJ73" s="103"/>
      <c r="AHK73" s="103"/>
      <c r="AHL73" s="103"/>
      <c r="AHM73" s="103"/>
      <c r="AHN73" s="103"/>
      <c r="AHO73" s="103"/>
      <c r="AHP73" s="103"/>
      <c r="AHQ73" s="103"/>
      <c r="AHR73" s="103"/>
      <c r="AHS73" s="103"/>
      <c r="AHT73" s="103"/>
      <c r="AHU73" s="103"/>
      <c r="AHV73" s="103"/>
      <c r="AHW73" s="103"/>
      <c r="AHX73" s="103"/>
      <c r="AHY73" s="103"/>
      <c r="AHZ73" s="103"/>
      <c r="AIA73" s="103"/>
      <c r="AIB73" s="103"/>
      <c r="AIC73" s="103"/>
      <c r="AID73" s="103"/>
      <c r="AIE73" s="103"/>
      <c r="AIF73" s="103"/>
      <c r="AIG73" s="103"/>
      <c r="AIH73" s="103"/>
      <c r="AII73" s="103"/>
      <c r="AIJ73" s="103"/>
      <c r="AIK73" s="103"/>
      <c r="AIL73" s="103"/>
      <c r="AIM73" s="103"/>
      <c r="AIN73" s="103"/>
      <c r="AIO73" s="103"/>
      <c r="AIP73" s="103"/>
      <c r="AIQ73" s="103"/>
      <c r="AIR73" s="103"/>
      <c r="AIS73" s="103"/>
      <c r="AIT73" s="103"/>
      <c r="AIU73" s="103"/>
      <c r="AIV73" s="103"/>
      <c r="AIW73" s="103"/>
      <c r="AIX73" s="103"/>
      <c r="AIY73" s="103"/>
      <c r="AIZ73" s="103"/>
      <c r="AJA73" s="103"/>
      <c r="AJB73" s="103"/>
      <c r="AJC73" s="103"/>
      <c r="AJD73" s="103"/>
      <c r="AJE73" s="103"/>
      <c r="AJF73" s="103"/>
      <c r="AJG73" s="103"/>
      <c r="AJH73" s="103"/>
      <c r="AJI73" s="103"/>
      <c r="AJJ73" s="103"/>
      <c r="AJK73" s="103"/>
      <c r="AJL73" s="103"/>
      <c r="AJM73" s="103"/>
      <c r="AJN73" s="103"/>
      <c r="AJO73" s="103"/>
      <c r="AJP73" s="103"/>
      <c r="AJQ73" s="103"/>
      <c r="AJR73" s="103"/>
      <c r="AJS73" s="103"/>
      <c r="AJT73" s="103"/>
      <c r="AJU73" s="103"/>
      <c r="AJV73" s="103"/>
      <c r="AJW73" s="103"/>
      <c r="AJX73" s="103"/>
      <c r="AJY73" s="103"/>
      <c r="AJZ73" s="103"/>
      <c r="AKA73" s="103"/>
      <c r="AKB73" s="103"/>
      <c r="AKC73" s="103"/>
      <c r="AKD73" s="103"/>
      <c r="AKE73" s="103"/>
      <c r="AKF73" s="103"/>
      <c r="AKG73" s="103"/>
      <c r="AKH73" s="103"/>
      <c r="AKI73" s="103"/>
      <c r="AKJ73" s="103"/>
      <c r="AKK73" s="103"/>
      <c r="AKL73" s="103"/>
      <c r="AKM73" s="103"/>
      <c r="AKN73" s="103"/>
      <c r="AKO73" s="103"/>
      <c r="AKP73" s="103"/>
      <c r="AKQ73" s="103"/>
      <c r="AKR73" s="103"/>
      <c r="AKS73" s="103"/>
      <c r="AKT73" s="103"/>
      <c r="AKU73" s="103"/>
      <c r="AKV73" s="103"/>
      <c r="AKW73" s="103"/>
      <c r="AKX73" s="103"/>
      <c r="AKY73" s="103"/>
      <c r="AKZ73" s="103"/>
      <c r="ALA73" s="103"/>
      <c r="ALB73" s="103"/>
      <c r="ALC73" s="103"/>
      <c r="ALD73" s="103"/>
      <c r="ALE73" s="103"/>
      <c r="ALF73" s="103"/>
      <c r="ALG73" s="103"/>
      <c r="ALH73" s="103"/>
      <c r="ALI73" s="103"/>
      <c r="ALJ73" s="103"/>
      <c r="ALK73" s="103"/>
      <c r="ALL73" s="103"/>
      <c r="ALM73" s="103"/>
      <c r="ALN73" s="103"/>
      <c r="ALO73" s="103"/>
      <c r="ALP73" s="103"/>
      <c r="ALQ73" s="103"/>
      <c r="ALR73" s="103"/>
      <c r="ALS73" s="103"/>
      <c r="ALT73" s="103"/>
      <c r="ALU73" s="103"/>
      <c r="ALV73" s="103"/>
      <c r="ALW73" s="103"/>
      <c r="ALX73" s="103"/>
      <c r="ALY73" s="103"/>
      <c r="ALZ73" s="103"/>
      <c r="AMA73" s="103"/>
      <c r="AMB73" s="103"/>
      <c r="AMC73" s="103"/>
      <c r="AMD73" s="103"/>
      <c r="AME73" s="103"/>
      <c r="AMF73" s="103"/>
      <c r="AMG73" s="103"/>
      <c r="AMH73" s="103"/>
      <c r="AMI73" s="103"/>
      <c r="AMJ73" s="103"/>
      <c r="AMK73" s="103"/>
      <c r="AML73" s="103"/>
      <c r="AMM73" s="103"/>
      <c r="AMN73" s="103"/>
      <c r="AMO73" s="103"/>
      <c r="AMP73" s="103"/>
      <c r="AMQ73" s="103"/>
    </row>
    <row r="74" spans="1:1031" s="104" customFormat="1" ht="81.75" customHeight="1" thickBot="1" x14ac:dyDescent="0.3">
      <c r="A74" s="22">
        <v>58</v>
      </c>
      <c r="B74" s="255"/>
      <c r="C74" s="72" t="s">
        <v>79</v>
      </c>
      <c r="D74" s="21" t="s">
        <v>416</v>
      </c>
      <c r="E74" s="72">
        <v>122800</v>
      </c>
      <c r="F74" s="99" t="s">
        <v>422</v>
      </c>
      <c r="G74" s="59" t="s">
        <v>498</v>
      </c>
      <c r="H74" s="100" t="s">
        <v>430</v>
      </c>
      <c r="I74" s="85">
        <v>43374</v>
      </c>
      <c r="J74" s="144">
        <v>44530</v>
      </c>
      <c r="K74" s="59" t="s">
        <v>164</v>
      </c>
      <c r="L74" s="59" t="s">
        <v>29</v>
      </c>
      <c r="M74" s="59" t="s">
        <v>30</v>
      </c>
      <c r="N74" s="59" t="s">
        <v>30</v>
      </c>
      <c r="O74" s="59" t="s">
        <v>31</v>
      </c>
      <c r="P74" s="59">
        <v>121</v>
      </c>
      <c r="Q74" s="84">
        <v>1513748.41</v>
      </c>
      <c r="R74" s="131">
        <v>0</v>
      </c>
      <c r="S74" s="24">
        <v>274607.39</v>
      </c>
      <c r="T74" s="112">
        <f t="shared" si="7"/>
        <v>1788355.7999999998</v>
      </c>
      <c r="U74" s="120">
        <v>0</v>
      </c>
      <c r="V74" s="120">
        <v>0</v>
      </c>
      <c r="W74" s="112">
        <f t="shared" si="8"/>
        <v>1788355.7999999998</v>
      </c>
      <c r="X74" s="101" t="str">
        <f t="shared" si="6"/>
        <v>în implementare</v>
      </c>
      <c r="Y74" s="86">
        <v>0</v>
      </c>
      <c r="Z74" s="87">
        <v>204456.06</v>
      </c>
      <c r="AA74" s="84">
        <v>0</v>
      </c>
      <c r="AB74" s="102"/>
      <c r="AC74" s="102"/>
      <c r="AD74" s="102"/>
      <c r="AE74" s="102"/>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3"/>
      <c r="IJ74" s="103"/>
      <c r="IK74" s="103"/>
      <c r="IL74" s="103"/>
      <c r="IM74" s="103"/>
      <c r="IN74" s="103"/>
      <c r="IO74" s="103"/>
      <c r="IP74" s="103"/>
      <c r="IQ74" s="103"/>
      <c r="IR74" s="103"/>
      <c r="IS74" s="103"/>
      <c r="IT74" s="103"/>
      <c r="IU74" s="103"/>
      <c r="IV74" s="103"/>
      <c r="IW74" s="103"/>
      <c r="IX74" s="103"/>
      <c r="IY74" s="103"/>
      <c r="IZ74" s="103"/>
      <c r="JA74" s="103"/>
      <c r="JB74" s="103"/>
      <c r="JC74" s="103"/>
      <c r="JD74" s="103"/>
      <c r="JE74" s="103"/>
      <c r="JF74" s="103"/>
      <c r="JG74" s="103"/>
      <c r="JH74" s="103"/>
      <c r="JI74" s="103"/>
      <c r="JJ74" s="103"/>
      <c r="JK74" s="103"/>
      <c r="JL74" s="103"/>
      <c r="JM74" s="103"/>
      <c r="JN74" s="103"/>
      <c r="JO74" s="103"/>
      <c r="JP74" s="103"/>
      <c r="JQ74" s="103"/>
      <c r="JR74" s="103"/>
      <c r="JS74" s="103"/>
      <c r="JT74" s="103"/>
      <c r="JU74" s="103"/>
      <c r="JV74" s="103"/>
      <c r="JW74" s="103"/>
      <c r="JX74" s="103"/>
      <c r="JY74" s="103"/>
      <c r="JZ74" s="103"/>
      <c r="KA74" s="103"/>
      <c r="KB74" s="103"/>
      <c r="KC74" s="103"/>
      <c r="KD74" s="103"/>
      <c r="KE74" s="103"/>
      <c r="KF74" s="103"/>
      <c r="KG74" s="103"/>
      <c r="KH74" s="103"/>
      <c r="KI74" s="103"/>
      <c r="KJ74" s="103"/>
      <c r="KK74" s="103"/>
      <c r="KL74" s="103"/>
      <c r="KM74" s="103"/>
      <c r="KN74" s="103"/>
      <c r="KO74" s="103"/>
      <c r="KP74" s="103"/>
      <c r="KQ74" s="103"/>
      <c r="KR74" s="103"/>
      <c r="KS74" s="103"/>
      <c r="KT74" s="103"/>
      <c r="KU74" s="103"/>
      <c r="KV74" s="103"/>
      <c r="KW74" s="103"/>
      <c r="KX74" s="103"/>
      <c r="KY74" s="103"/>
      <c r="KZ74" s="103"/>
      <c r="LA74" s="103"/>
      <c r="LB74" s="103"/>
      <c r="LC74" s="103"/>
      <c r="LD74" s="103"/>
      <c r="LE74" s="103"/>
      <c r="LF74" s="103"/>
      <c r="LG74" s="103"/>
      <c r="LH74" s="103"/>
      <c r="LI74" s="103"/>
      <c r="LJ74" s="103"/>
      <c r="LK74" s="103"/>
      <c r="LL74" s="103"/>
      <c r="LM74" s="103"/>
      <c r="LN74" s="103"/>
      <c r="LO74" s="103"/>
      <c r="LP74" s="103"/>
      <c r="LQ74" s="103"/>
      <c r="LR74" s="103"/>
      <c r="LS74" s="103"/>
      <c r="LT74" s="103"/>
      <c r="LU74" s="103"/>
      <c r="LV74" s="103"/>
      <c r="LW74" s="103"/>
      <c r="LX74" s="103"/>
      <c r="LY74" s="103"/>
      <c r="LZ74" s="103"/>
      <c r="MA74" s="103"/>
      <c r="MB74" s="103"/>
      <c r="MC74" s="103"/>
      <c r="MD74" s="103"/>
      <c r="ME74" s="103"/>
      <c r="MF74" s="103"/>
      <c r="MG74" s="103"/>
      <c r="MH74" s="103"/>
      <c r="MI74" s="103"/>
      <c r="MJ74" s="103"/>
      <c r="MK74" s="103"/>
      <c r="ML74" s="103"/>
      <c r="MM74" s="103"/>
      <c r="MN74" s="103"/>
      <c r="MO74" s="103"/>
      <c r="MP74" s="103"/>
      <c r="MQ74" s="103"/>
      <c r="MR74" s="103"/>
      <c r="MS74" s="103"/>
      <c r="MT74" s="103"/>
      <c r="MU74" s="103"/>
      <c r="MV74" s="103"/>
      <c r="MW74" s="103"/>
      <c r="MX74" s="103"/>
      <c r="MY74" s="103"/>
      <c r="MZ74" s="103"/>
      <c r="NA74" s="103"/>
      <c r="NB74" s="103"/>
      <c r="NC74" s="103"/>
      <c r="ND74" s="103"/>
      <c r="NE74" s="103"/>
      <c r="NF74" s="103"/>
      <c r="NG74" s="103"/>
      <c r="NH74" s="103"/>
      <c r="NI74" s="103"/>
      <c r="NJ74" s="103"/>
      <c r="NK74" s="103"/>
      <c r="NL74" s="103"/>
      <c r="NM74" s="103"/>
      <c r="NN74" s="103"/>
      <c r="NO74" s="103"/>
      <c r="NP74" s="103"/>
      <c r="NQ74" s="103"/>
      <c r="NR74" s="103"/>
      <c r="NS74" s="103"/>
      <c r="NT74" s="103"/>
      <c r="NU74" s="103"/>
      <c r="NV74" s="103"/>
      <c r="NW74" s="103"/>
      <c r="NX74" s="103"/>
      <c r="NY74" s="103"/>
      <c r="NZ74" s="103"/>
      <c r="OA74" s="103"/>
      <c r="OB74" s="103"/>
      <c r="OC74" s="103"/>
      <c r="OD74" s="103"/>
      <c r="OE74" s="103"/>
      <c r="OF74" s="103"/>
      <c r="OG74" s="103"/>
      <c r="OH74" s="103"/>
      <c r="OI74" s="103"/>
      <c r="OJ74" s="103"/>
      <c r="OK74" s="103"/>
      <c r="OL74" s="103"/>
      <c r="OM74" s="103"/>
      <c r="ON74" s="103"/>
      <c r="OO74" s="103"/>
      <c r="OP74" s="103"/>
      <c r="OQ74" s="103"/>
      <c r="OR74" s="103"/>
      <c r="OS74" s="103"/>
      <c r="OT74" s="103"/>
      <c r="OU74" s="103"/>
      <c r="OV74" s="103"/>
      <c r="OW74" s="103"/>
      <c r="OX74" s="103"/>
      <c r="OY74" s="103"/>
      <c r="OZ74" s="103"/>
      <c r="PA74" s="103"/>
      <c r="PB74" s="103"/>
      <c r="PC74" s="103"/>
      <c r="PD74" s="103"/>
      <c r="PE74" s="103"/>
      <c r="PF74" s="103"/>
      <c r="PG74" s="103"/>
      <c r="PH74" s="103"/>
      <c r="PI74" s="103"/>
      <c r="PJ74" s="103"/>
      <c r="PK74" s="103"/>
      <c r="PL74" s="103"/>
      <c r="PM74" s="103"/>
      <c r="PN74" s="103"/>
      <c r="PO74" s="103"/>
      <c r="PP74" s="103"/>
      <c r="PQ74" s="103"/>
      <c r="PR74" s="103"/>
      <c r="PS74" s="103"/>
      <c r="PT74" s="103"/>
      <c r="PU74" s="103"/>
      <c r="PV74" s="103"/>
      <c r="PW74" s="103"/>
      <c r="PX74" s="103"/>
      <c r="PY74" s="103"/>
      <c r="PZ74" s="103"/>
      <c r="QA74" s="103"/>
      <c r="QB74" s="103"/>
      <c r="QC74" s="103"/>
      <c r="QD74" s="103"/>
      <c r="QE74" s="103"/>
      <c r="QF74" s="103"/>
      <c r="QG74" s="103"/>
      <c r="QH74" s="103"/>
      <c r="QI74" s="103"/>
      <c r="QJ74" s="103"/>
      <c r="QK74" s="103"/>
      <c r="QL74" s="103"/>
      <c r="QM74" s="103"/>
      <c r="QN74" s="103"/>
      <c r="QO74" s="103"/>
      <c r="QP74" s="103"/>
      <c r="QQ74" s="103"/>
      <c r="QR74" s="103"/>
      <c r="QS74" s="103"/>
      <c r="QT74" s="103"/>
      <c r="QU74" s="103"/>
      <c r="QV74" s="103"/>
      <c r="QW74" s="103"/>
      <c r="QX74" s="103"/>
      <c r="QY74" s="103"/>
      <c r="QZ74" s="103"/>
      <c r="RA74" s="103"/>
      <c r="RB74" s="103"/>
      <c r="RC74" s="103"/>
      <c r="RD74" s="103"/>
      <c r="RE74" s="103"/>
      <c r="RF74" s="103"/>
      <c r="RG74" s="103"/>
      <c r="RH74" s="103"/>
      <c r="RI74" s="103"/>
      <c r="RJ74" s="103"/>
      <c r="RK74" s="103"/>
      <c r="RL74" s="103"/>
      <c r="RM74" s="103"/>
      <c r="RN74" s="103"/>
      <c r="RO74" s="103"/>
      <c r="RP74" s="103"/>
      <c r="RQ74" s="103"/>
      <c r="RR74" s="103"/>
      <c r="RS74" s="103"/>
      <c r="RT74" s="103"/>
      <c r="RU74" s="103"/>
      <c r="RV74" s="103"/>
      <c r="RW74" s="103"/>
      <c r="RX74" s="103"/>
      <c r="RY74" s="103"/>
      <c r="RZ74" s="103"/>
      <c r="SA74" s="103"/>
      <c r="SB74" s="103"/>
      <c r="SC74" s="103"/>
      <c r="SD74" s="103"/>
      <c r="SE74" s="103"/>
      <c r="SF74" s="103"/>
      <c r="SG74" s="103"/>
      <c r="SH74" s="103"/>
      <c r="SI74" s="103"/>
      <c r="SJ74" s="103"/>
      <c r="SK74" s="103"/>
      <c r="SL74" s="103"/>
      <c r="SM74" s="103"/>
      <c r="SN74" s="103"/>
      <c r="SO74" s="103"/>
      <c r="SP74" s="103"/>
      <c r="SQ74" s="103"/>
      <c r="SR74" s="103"/>
      <c r="SS74" s="103"/>
      <c r="ST74" s="103"/>
      <c r="SU74" s="103"/>
      <c r="SV74" s="103"/>
      <c r="SW74" s="103"/>
      <c r="SX74" s="103"/>
      <c r="SY74" s="103"/>
      <c r="SZ74" s="103"/>
      <c r="TA74" s="103"/>
      <c r="TB74" s="103"/>
      <c r="TC74" s="103"/>
      <c r="TD74" s="103"/>
      <c r="TE74" s="103"/>
      <c r="TF74" s="103"/>
      <c r="TG74" s="103"/>
      <c r="TH74" s="103"/>
      <c r="TI74" s="103"/>
      <c r="TJ74" s="103"/>
      <c r="TK74" s="103"/>
      <c r="TL74" s="103"/>
      <c r="TM74" s="103"/>
      <c r="TN74" s="103"/>
      <c r="TO74" s="103"/>
      <c r="TP74" s="103"/>
      <c r="TQ74" s="103"/>
      <c r="TR74" s="103"/>
      <c r="TS74" s="103"/>
      <c r="TT74" s="103"/>
      <c r="TU74" s="103"/>
      <c r="TV74" s="103"/>
      <c r="TW74" s="103"/>
      <c r="TX74" s="103"/>
      <c r="TY74" s="103"/>
      <c r="TZ74" s="103"/>
      <c r="UA74" s="103"/>
      <c r="UB74" s="103"/>
      <c r="UC74" s="103"/>
      <c r="UD74" s="103"/>
      <c r="UE74" s="103"/>
      <c r="UF74" s="103"/>
      <c r="UG74" s="103"/>
      <c r="UH74" s="103"/>
      <c r="UI74" s="103"/>
      <c r="UJ74" s="103"/>
      <c r="UK74" s="103"/>
      <c r="UL74" s="103"/>
      <c r="UM74" s="103"/>
      <c r="UN74" s="103"/>
      <c r="UO74" s="103"/>
      <c r="UP74" s="103"/>
      <c r="UQ74" s="103"/>
      <c r="UR74" s="103"/>
      <c r="US74" s="103"/>
      <c r="UT74" s="103"/>
      <c r="UU74" s="103"/>
      <c r="UV74" s="103"/>
      <c r="UW74" s="103"/>
      <c r="UX74" s="103"/>
      <c r="UY74" s="103"/>
      <c r="UZ74" s="103"/>
      <c r="VA74" s="103"/>
      <c r="VB74" s="103"/>
      <c r="VC74" s="103"/>
      <c r="VD74" s="103"/>
      <c r="VE74" s="103"/>
      <c r="VF74" s="103"/>
      <c r="VG74" s="103"/>
      <c r="VH74" s="103"/>
      <c r="VI74" s="103"/>
      <c r="VJ74" s="103"/>
      <c r="VK74" s="103"/>
      <c r="VL74" s="103"/>
      <c r="VM74" s="103"/>
      <c r="VN74" s="103"/>
      <c r="VO74" s="103"/>
      <c r="VP74" s="103"/>
      <c r="VQ74" s="103"/>
      <c r="VR74" s="103"/>
      <c r="VS74" s="103"/>
      <c r="VT74" s="103"/>
      <c r="VU74" s="103"/>
      <c r="VV74" s="103"/>
      <c r="VW74" s="103"/>
      <c r="VX74" s="103"/>
      <c r="VY74" s="103"/>
      <c r="VZ74" s="103"/>
      <c r="WA74" s="103"/>
      <c r="WB74" s="103"/>
      <c r="WC74" s="103"/>
      <c r="WD74" s="103"/>
      <c r="WE74" s="103"/>
      <c r="WF74" s="103"/>
      <c r="WG74" s="103"/>
      <c r="WH74" s="103"/>
      <c r="WI74" s="103"/>
      <c r="WJ74" s="103"/>
      <c r="WK74" s="103"/>
      <c r="WL74" s="103"/>
      <c r="WM74" s="103"/>
      <c r="WN74" s="103"/>
      <c r="WO74" s="103"/>
      <c r="WP74" s="103"/>
      <c r="WQ74" s="103"/>
      <c r="WR74" s="103"/>
      <c r="WS74" s="103"/>
      <c r="WT74" s="103"/>
      <c r="WU74" s="103"/>
      <c r="WV74" s="103"/>
      <c r="WW74" s="103"/>
      <c r="WX74" s="103"/>
      <c r="WY74" s="103"/>
      <c r="WZ74" s="103"/>
      <c r="XA74" s="103"/>
      <c r="XB74" s="103"/>
      <c r="XC74" s="103"/>
      <c r="XD74" s="103"/>
      <c r="XE74" s="103"/>
      <c r="XF74" s="103"/>
      <c r="XG74" s="103"/>
      <c r="XH74" s="103"/>
      <c r="XI74" s="103"/>
      <c r="XJ74" s="103"/>
      <c r="XK74" s="103"/>
      <c r="XL74" s="103"/>
      <c r="XM74" s="103"/>
      <c r="XN74" s="103"/>
      <c r="XO74" s="103"/>
      <c r="XP74" s="103"/>
      <c r="XQ74" s="103"/>
      <c r="XR74" s="103"/>
      <c r="XS74" s="103"/>
      <c r="XT74" s="103"/>
      <c r="XU74" s="103"/>
      <c r="XV74" s="103"/>
      <c r="XW74" s="103"/>
      <c r="XX74" s="103"/>
      <c r="XY74" s="103"/>
      <c r="XZ74" s="103"/>
      <c r="YA74" s="103"/>
      <c r="YB74" s="103"/>
      <c r="YC74" s="103"/>
      <c r="YD74" s="103"/>
      <c r="YE74" s="103"/>
      <c r="YF74" s="103"/>
      <c r="YG74" s="103"/>
      <c r="YH74" s="103"/>
      <c r="YI74" s="103"/>
      <c r="YJ74" s="103"/>
      <c r="YK74" s="103"/>
      <c r="YL74" s="103"/>
      <c r="YM74" s="103"/>
      <c r="YN74" s="103"/>
      <c r="YO74" s="103"/>
      <c r="YP74" s="103"/>
      <c r="YQ74" s="103"/>
      <c r="YR74" s="103"/>
      <c r="YS74" s="103"/>
      <c r="YT74" s="103"/>
      <c r="YU74" s="103"/>
      <c r="YV74" s="103"/>
      <c r="YW74" s="103"/>
      <c r="YX74" s="103"/>
      <c r="YY74" s="103"/>
      <c r="YZ74" s="103"/>
      <c r="ZA74" s="103"/>
      <c r="ZB74" s="103"/>
      <c r="ZC74" s="103"/>
      <c r="ZD74" s="103"/>
      <c r="ZE74" s="103"/>
      <c r="ZF74" s="103"/>
      <c r="ZG74" s="103"/>
      <c r="ZH74" s="103"/>
      <c r="ZI74" s="103"/>
      <c r="ZJ74" s="103"/>
      <c r="ZK74" s="103"/>
      <c r="ZL74" s="103"/>
      <c r="ZM74" s="103"/>
      <c r="ZN74" s="103"/>
      <c r="ZO74" s="103"/>
      <c r="ZP74" s="103"/>
      <c r="ZQ74" s="103"/>
      <c r="ZR74" s="103"/>
      <c r="ZS74" s="103"/>
      <c r="ZT74" s="103"/>
      <c r="ZU74" s="103"/>
      <c r="ZV74" s="103"/>
      <c r="ZW74" s="103"/>
      <c r="ZX74" s="103"/>
      <c r="ZY74" s="103"/>
      <c r="ZZ74" s="103"/>
      <c r="AAA74" s="103"/>
      <c r="AAB74" s="103"/>
      <c r="AAC74" s="103"/>
      <c r="AAD74" s="103"/>
      <c r="AAE74" s="103"/>
      <c r="AAF74" s="103"/>
      <c r="AAG74" s="103"/>
      <c r="AAH74" s="103"/>
      <c r="AAI74" s="103"/>
      <c r="AAJ74" s="103"/>
      <c r="AAK74" s="103"/>
      <c r="AAL74" s="103"/>
      <c r="AAM74" s="103"/>
      <c r="AAN74" s="103"/>
      <c r="AAO74" s="103"/>
      <c r="AAP74" s="103"/>
      <c r="AAQ74" s="103"/>
      <c r="AAR74" s="103"/>
      <c r="AAS74" s="103"/>
      <c r="AAT74" s="103"/>
      <c r="AAU74" s="103"/>
      <c r="AAV74" s="103"/>
      <c r="AAW74" s="103"/>
      <c r="AAX74" s="103"/>
      <c r="AAY74" s="103"/>
      <c r="AAZ74" s="103"/>
      <c r="ABA74" s="103"/>
      <c r="ABB74" s="103"/>
      <c r="ABC74" s="103"/>
      <c r="ABD74" s="103"/>
      <c r="ABE74" s="103"/>
      <c r="ABF74" s="103"/>
      <c r="ABG74" s="103"/>
      <c r="ABH74" s="103"/>
      <c r="ABI74" s="103"/>
      <c r="ABJ74" s="103"/>
      <c r="ABK74" s="103"/>
      <c r="ABL74" s="103"/>
      <c r="ABM74" s="103"/>
      <c r="ABN74" s="103"/>
      <c r="ABO74" s="103"/>
      <c r="ABP74" s="103"/>
      <c r="ABQ74" s="103"/>
      <c r="ABR74" s="103"/>
      <c r="ABS74" s="103"/>
      <c r="ABT74" s="103"/>
      <c r="ABU74" s="103"/>
      <c r="ABV74" s="103"/>
      <c r="ABW74" s="103"/>
      <c r="ABX74" s="103"/>
      <c r="ABY74" s="103"/>
      <c r="ABZ74" s="103"/>
      <c r="ACA74" s="103"/>
      <c r="ACB74" s="103"/>
      <c r="ACC74" s="103"/>
      <c r="ACD74" s="103"/>
      <c r="ACE74" s="103"/>
      <c r="ACF74" s="103"/>
      <c r="ACG74" s="103"/>
      <c r="ACH74" s="103"/>
      <c r="ACI74" s="103"/>
      <c r="ACJ74" s="103"/>
      <c r="ACK74" s="103"/>
      <c r="ACL74" s="103"/>
      <c r="ACM74" s="103"/>
      <c r="ACN74" s="103"/>
      <c r="ACO74" s="103"/>
      <c r="ACP74" s="103"/>
      <c r="ACQ74" s="103"/>
      <c r="ACR74" s="103"/>
      <c r="ACS74" s="103"/>
      <c r="ACT74" s="103"/>
      <c r="ACU74" s="103"/>
      <c r="ACV74" s="103"/>
      <c r="ACW74" s="103"/>
      <c r="ACX74" s="103"/>
      <c r="ACY74" s="103"/>
      <c r="ACZ74" s="103"/>
      <c r="ADA74" s="103"/>
      <c r="ADB74" s="103"/>
      <c r="ADC74" s="103"/>
      <c r="ADD74" s="103"/>
      <c r="ADE74" s="103"/>
      <c r="ADF74" s="103"/>
      <c r="ADG74" s="103"/>
      <c r="ADH74" s="103"/>
      <c r="ADI74" s="103"/>
      <c r="ADJ74" s="103"/>
      <c r="ADK74" s="103"/>
      <c r="ADL74" s="103"/>
      <c r="ADM74" s="103"/>
      <c r="ADN74" s="103"/>
      <c r="ADO74" s="103"/>
      <c r="ADP74" s="103"/>
      <c r="ADQ74" s="103"/>
      <c r="ADR74" s="103"/>
      <c r="ADS74" s="103"/>
      <c r="ADT74" s="103"/>
      <c r="ADU74" s="103"/>
      <c r="ADV74" s="103"/>
      <c r="ADW74" s="103"/>
      <c r="ADX74" s="103"/>
      <c r="ADY74" s="103"/>
      <c r="ADZ74" s="103"/>
      <c r="AEA74" s="103"/>
      <c r="AEB74" s="103"/>
      <c r="AEC74" s="103"/>
      <c r="AED74" s="103"/>
      <c r="AEE74" s="103"/>
      <c r="AEF74" s="103"/>
      <c r="AEG74" s="103"/>
      <c r="AEH74" s="103"/>
      <c r="AEI74" s="103"/>
      <c r="AEJ74" s="103"/>
      <c r="AEK74" s="103"/>
      <c r="AEL74" s="103"/>
      <c r="AEM74" s="103"/>
      <c r="AEN74" s="103"/>
      <c r="AEO74" s="103"/>
      <c r="AEP74" s="103"/>
      <c r="AEQ74" s="103"/>
      <c r="AER74" s="103"/>
      <c r="AES74" s="103"/>
      <c r="AET74" s="103"/>
      <c r="AEU74" s="103"/>
      <c r="AEV74" s="103"/>
      <c r="AEW74" s="103"/>
      <c r="AEX74" s="103"/>
      <c r="AEY74" s="103"/>
      <c r="AEZ74" s="103"/>
      <c r="AFA74" s="103"/>
      <c r="AFB74" s="103"/>
      <c r="AFC74" s="103"/>
      <c r="AFD74" s="103"/>
      <c r="AFE74" s="103"/>
      <c r="AFF74" s="103"/>
      <c r="AFG74" s="103"/>
      <c r="AFH74" s="103"/>
      <c r="AFI74" s="103"/>
      <c r="AFJ74" s="103"/>
      <c r="AFK74" s="103"/>
      <c r="AFL74" s="103"/>
      <c r="AFM74" s="103"/>
      <c r="AFN74" s="103"/>
      <c r="AFO74" s="103"/>
      <c r="AFP74" s="103"/>
      <c r="AFQ74" s="103"/>
      <c r="AFR74" s="103"/>
      <c r="AFS74" s="103"/>
      <c r="AFT74" s="103"/>
      <c r="AFU74" s="103"/>
      <c r="AFV74" s="103"/>
      <c r="AFW74" s="103"/>
      <c r="AFX74" s="103"/>
      <c r="AFY74" s="103"/>
      <c r="AFZ74" s="103"/>
      <c r="AGA74" s="103"/>
      <c r="AGB74" s="103"/>
      <c r="AGC74" s="103"/>
      <c r="AGD74" s="103"/>
      <c r="AGE74" s="103"/>
      <c r="AGF74" s="103"/>
      <c r="AGG74" s="103"/>
      <c r="AGH74" s="103"/>
      <c r="AGI74" s="103"/>
      <c r="AGJ74" s="103"/>
      <c r="AGK74" s="103"/>
      <c r="AGL74" s="103"/>
      <c r="AGM74" s="103"/>
      <c r="AGN74" s="103"/>
      <c r="AGO74" s="103"/>
      <c r="AGP74" s="103"/>
      <c r="AGQ74" s="103"/>
      <c r="AGR74" s="103"/>
      <c r="AGS74" s="103"/>
      <c r="AGT74" s="103"/>
      <c r="AGU74" s="103"/>
      <c r="AGV74" s="103"/>
      <c r="AGW74" s="103"/>
      <c r="AGX74" s="103"/>
      <c r="AGY74" s="103"/>
      <c r="AGZ74" s="103"/>
      <c r="AHA74" s="103"/>
      <c r="AHB74" s="103"/>
      <c r="AHC74" s="103"/>
      <c r="AHD74" s="103"/>
      <c r="AHE74" s="103"/>
      <c r="AHF74" s="103"/>
      <c r="AHG74" s="103"/>
      <c r="AHH74" s="103"/>
      <c r="AHI74" s="103"/>
      <c r="AHJ74" s="103"/>
      <c r="AHK74" s="103"/>
      <c r="AHL74" s="103"/>
      <c r="AHM74" s="103"/>
      <c r="AHN74" s="103"/>
      <c r="AHO74" s="103"/>
      <c r="AHP74" s="103"/>
      <c r="AHQ74" s="103"/>
      <c r="AHR74" s="103"/>
      <c r="AHS74" s="103"/>
      <c r="AHT74" s="103"/>
      <c r="AHU74" s="103"/>
      <c r="AHV74" s="103"/>
      <c r="AHW74" s="103"/>
      <c r="AHX74" s="103"/>
      <c r="AHY74" s="103"/>
      <c r="AHZ74" s="103"/>
      <c r="AIA74" s="103"/>
      <c r="AIB74" s="103"/>
      <c r="AIC74" s="103"/>
      <c r="AID74" s="103"/>
      <c r="AIE74" s="103"/>
      <c r="AIF74" s="103"/>
      <c r="AIG74" s="103"/>
      <c r="AIH74" s="103"/>
      <c r="AII74" s="103"/>
      <c r="AIJ74" s="103"/>
      <c r="AIK74" s="103"/>
      <c r="AIL74" s="103"/>
      <c r="AIM74" s="103"/>
      <c r="AIN74" s="103"/>
      <c r="AIO74" s="103"/>
      <c r="AIP74" s="103"/>
      <c r="AIQ74" s="103"/>
      <c r="AIR74" s="103"/>
      <c r="AIS74" s="103"/>
      <c r="AIT74" s="103"/>
      <c r="AIU74" s="103"/>
      <c r="AIV74" s="103"/>
      <c r="AIW74" s="103"/>
      <c r="AIX74" s="103"/>
      <c r="AIY74" s="103"/>
      <c r="AIZ74" s="103"/>
      <c r="AJA74" s="103"/>
      <c r="AJB74" s="103"/>
      <c r="AJC74" s="103"/>
      <c r="AJD74" s="103"/>
      <c r="AJE74" s="103"/>
      <c r="AJF74" s="103"/>
      <c r="AJG74" s="103"/>
      <c r="AJH74" s="103"/>
      <c r="AJI74" s="103"/>
      <c r="AJJ74" s="103"/>
      <c r="AJK74" s="103"/>
      <c r="AJL74" s="103"/>
      <c r="AJM74" s="103"/>
      <c r="AJN74" s="103"/>
      <c r="AJO74" s="103"/>
      <c r="AJP74" s="103"/>
      <c r="AJQ74" s="103"/>
      <c r="AJR74" s="103"/>
      <c r="AJS74" s="103"/>
      <c r="AJT74" s="103"/>
      <c r="AJU74" s="103"/>
      <c r="AJV74" s="103"/>
      <c r="AJW74" s="103"/>
      <c r="AJX74" s="103"/>
      <c r="AJY74" s="103"/>
      <c r="AJZ74" s="103"/>
      <c r="AKA74" s="103"/>
      <c r="AKB74" s="103"/>
      <c r="AKC74" s="103"/>
      <c r="AKD74" s="103"/>
      <c r="AKE74" s="103"/>
      <c r="AKF74" s="103"/>
      <c r="AKG74" s="103"/>
      <c r="AKH74" s="103"/>
      <c r="AKI74" s="103"/>
      <c r="AKJ74" s="103"/>
      <c r="AKK74" s="103"/>
      <c r="AKL74" s="103"/>
      <c r="AKM74" s="103"/>
      <c r="AKN74" s="103"/>
      <c r="AKO74" s="103"/>
      <c r="AKP74" s="103"/>
      <c r="AKQ74" s="103"/>
      <c r="AKR74" s="103"/>
      <c r="AKS74" s="103"/>
      <c r="AKT74" s="103"/>
      <c r="AKU74" s="103"/>
      <c r="AKV74" s="103"/>
      <c r="AKW74" s="103"/>
      <c r="AKX74" s="103"/>
      <c r="AKY74" s="103"/>
      <c r="AKZ74" s="103"/>
      <c r="ALA74" s="103"/>
      <c r="ALB74" s="103"/>
      <c r="ALC74" s="103"/>
      <c r="ALD74" s="103"/>
      <c r="ALE74" s="103"/>
      <c r="ALF74" s="103"/>
      <c r="ALG74" s="103"/>
      <c r="ALH74" s="103"/>
      <c r="ALI74" s="103"/>
      <c r="ALJ74" s="103"/>
      <c r="ALK74" s="103"/>
      <c r="ALL74" s="103"/>
      <c r="ALM74" s="103"/>
      <c r="ALN74" s="103"/>
      <c r="ALO74" s="103"/>
      <c r="ALP74" s="103"/>
      <c r="ALQ74" s="103"/>
      <c r="ALR74" s="103"/>
      <c r="ALS74" s="103"/>
      <c r="ALT74" s="103"/>
      <c r="ALU74" s="103"/>
      <c r="ALV74" s="103"/>
      <c r="ALW74" s="103"/>
      <c r="ALX74" s="103"/>
      <c r="ALY74" s="103"/>
      <c r="ALZ74" s="103"/>
      <c r="AMA74" s="103"/>
      <c r="AMB74" s="103"/>
      <c r="AMC74" s="103"/>
      <c r="AMD74" s="103"/>
      <c r="AME74" s="103"/>
      <c r="AMF74" s="103"/>
      <c r="AMG74" s="103"/>
      <c r="AMH74" s="103"/>
      <c r="AMI74" s="103"/>
      <c r="AMJ74" s="103"/>
      <c r="AMK74" s="103"/>
      <c r="AML74" s="103"/>
      <c r="AMM74" s="103"/>
      <c r="AMN74" s="103"/>
      <c r="AMO74" s="103"/>
      <c r="AMP74" s="103"/>
      <c r="AMQ74" s="103"/>
    </row>
    <row r="75" spans="1:1031" s="104" customFormat="1" ht="81.75" customHeight="1" thickBot="1" x14ac:dyDescent="0.3">
      <c r="A75" s="93">
        <v>59</v>
      </c>
      <c r="B75" s="255"/>
      <c r="C75" s="72" t="s">
        <v>79</v>
      </c>
      <c r="D75" s="21" t="s">
        <v>417</v>
      </c>
      <c r="E75" s="72">
        <v>119760</v>
      </c>
      <c r="F75" s="99" t="s">
        <v>423</v>
      </c>
      <c r="G75" s="59" t="s">
        <v>253</v>
      </c>
      <c r="H75" s="143" t="s">
        <v>427</v>
      </c>
      <c r="I75" s="85">
        <v>42919</v>
      </c>
      <c r="J75" s="85">
        <v>43980</v>
      </c>
      <c r="K75" s="59" t="s">
        <v>164</v>
      </c>
      <c r="L75" s="59" t="s">
        <v>29</v>
      </c>
      <c r="M75" s="59" t="s">
        <v>30</v>
      </c>
      <c r="N75" s="59" t="s">
        <v>30</v>
      </c>
      <c r="O75" s="59" t="s">
        <v>31</v>
      </c>
      <c r="P75" s="59">
        <v>121</v>
      </c>
      <c r="Q75" s="139">
        <v>4209763.6399999997</v>
      </c>
      <c r="R75" s="24">
        <v>0</v>
      </c>
      <c r="S75" s="138">
        <v>757436.5</v>
      </c>
      <c r="T75" s="112">
        <f t="shared" si="7"/>
        <v>4967200.1399999997</v>
      </c>
      <c r="U75" s="120">
        <v>0</v>
      </c>
      <c r="V75" s="120">
        <v>202658.45</v>
      </c>
      <c r="W75" s="112">
        <f t="shared" si="8"/>
        <v>5169858.59</v>
      </c>
      <c r="X75" s="101" t="str">
        <f t="shared" si="6"/>
        <v>în implementare</v>
      </c>
      <c r="Y75" s="86">
        <v>0</v>
      </c>
      <c r="Z75" s="87">
        <v>0</v>
      </c>
      <c r="AA75" s="84">
        <v>0</v>
      </c>
      <c r="AB75" s="102"/>
      <c r="AC75" s="102"/>
      <c r="AD75" s="102"/>
      <c r="AE75" s="102"/>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3"/>
      <c r="IJ75" s="103"/>
      <c r="IK75" s="103"/>
      <c r="IL75" s="103"/>
      <c r="IM75" s="103"/>
      <c r="IN75" s="103"/>
      <c r="IO75" s="103"/>
      <c r="IP75" s="103"/>
      <c r="IQ75" s="103"/>
      <c r="IR75" s="103"/>
      <c r="IS75" s="103"/>
      <c r="IT75" s="103"/>
      <c r="IU75" s="103"/>
      <c r="IV75" s="103"/>
      <c r="IW75" s="103"/>
      <c r="IX75" s="103"/>
      <c r="IY75" s="103"/>
      <c r="IZ75" s="103"/>
      <c r="JA75" s="103"/>
      <c r="JB75" s="103"/>
      <c r="JC75" s="103"/>
      <c r="JD75" s="103"/>
      <c r="JE75" s="103"/>
      <c r="JF75" s="103"/>
      <c r="JG75" s="103"/>
      <c r="JH75" s="103"/>
      <c r="JI75" s="103"/>
      <c r="JJ75" s="103"/>
      <c r="JK75" s="103"/>
      <c r="JL75" s="103"/>
      <c r="JM75" s="103"/>
      <c r="JN75" s="103"/>
      <c r="JO75" s="103"/>
      <c r="JP75" s="103"/>
      <c r="JQ75" s="103"/>
      <c r="JR75" s="103"/>
      <c r="JS75" s="103"/>
      <c r="JT75" s="103"/>
      <c r="JU75" s="103"/>
      <c r="JV75" s="103"/>
      <c r="JW75" s="103"/>
      <c r="JX75" s="103"/>
      <c r="JY75" s="103"/>
      <c r="JZ75" s="103"/>
      <c r="KA75" s="103"/>
      <c r="KB75" s="103"/>
      <c r="KC75" s="103"/>
      <c r="KD75" s="103"/>
      <c r="KE75" s="103"/>
      <c r="KF75" s="103"/>
      <c r="KG75" s="103"/>
      <c r="KH75" s="103"/>
      <c r="KI75" s="103"/>
      <c r="KJ75" s="103"/>
      <c r="KK75" s="103"/>
      <c r="KL75" s="103"/>
      <c r="KM75" s="103"/>
      <c r="KN75" s="103"/>
      <c r="KO75" s="103"/>
      <c r="KP75" s="103"/>
      <c r="KQ75" s="103"/>
      <c r="KR75" s="103"/>
      <c r="KS75" s="103"/>
      <c r="KT75" s="103"/>
      <c r="KU75" s="103"/>
      <c r="KV75" s="103"/>
      <c r="KW75" s="103"/>
      <c r="KX75" s="103"/>
      <c r="KY75" s="103"/>
      <c r="KZ75" s="103"/>
      <c r="LA75" s="103"/>
      <c r="LB75" s="103"/>
      <c r="LC75" s="103"/>
      <c r="LD75" s="103"/>
      <c r="LE75" s="103"/>
      <c r="LF75" s="103"/>
      <c r="LG75" s="103"/>
      <c r="LH75" s="103"/>
      <c r="LI75" s="103"/>
      <c r="LJ75" s="103"/>
      <c r="LK75" s="103"/>
      <c r="LL75" s="103"/>
      <c r="LM75" s="103"/>
      <c r="LN75" s="103"/>
      <c r="LO75" s="103"/>
      <c r="LP75" s="103"/>
      <c r="LQ75" s="103"/>
      <c r="LR75" s="103"/>
      <c r="LS75" s="103"/>
      <c r="LT75" s="103"/>
      <c r="LU75" s="103"/>
      <c r="LV75" s="103"/>
      <c r="LW75" s="103"/>
      <c r="LX75" s="103"/>
      <c r="LY75" s="103"/>
      <c r="LZ75" s="103"/>
      <c r="MA75" s="103"/>
      <c r="MB75" s="103"/>
      <c r="MC75" s="103"/>
      <c r="MD75" s="103"/>
      <c r="ME75" s="103"/>
      <c r="MF75" s="103"/>
      <c r="MG75" s="103"/>
      <c r="MH75" s="103"/>
      <c r="MI75" s="103"/>
      <c r="MJ75" s="103"/>
      <c r="MK75" s="103"/>
      <c r="ML75" s="103"/>
      <c r="MM75" s="103"/>
      <c r="MN75" s="103"/>
      <c r="MO75" s="103"/>
      <c r="MP75" s="103"/>
      <c r="MQ75" s="103"/>
      <c r="MR75" s="103"/>
      <c r="MS75" s="103"/>
      <c r="MT75" s="103"/>
      <c r="MU75" s="103"/>
      <c r="MV75" s="103"/>
      <c r="MW75" s="103"/>
      <c r="MX75" s="103"/>
      <c r="MY75" s="103"/>
      <c r="MZ75" s="103"/>
      <c r="NA75" s="103"/>
      <c r="NB75" s="103"/>
      <c r="NC75" s="103"/>
      <c r="ND75" s="103"/>
      <c r="NE75" s="103"/>
      <c r="NF75" s="103"/>
      <c r="NG75" s="103"/>
      <c r="NH75" s="103"/>
      <c r="NI75" s="103"/>
      <c r="NJ75" s="103"/>
      <c r="NK75" s="103"/>
      <c r="NL75" s="103"/>
      <c r="NM75" s="103"/>
      <c r="NN75" s="103"/>
      <c r="NO75" s="103"/>
      <c r="NP75" s="103"/>
      <c r="NQ75" s="103"/>
      <c r="NR75" s="103"/>
      <c r="NS75" s="103"/>
      <c r="NT75" s="103"/>
      <c r="NU75" s="103"/>
      <c r="NV75" s="103"/>
      <c r="NW75" s="103"/>
      <c r="NX75" s="103"/>
      <c r="NY75" s="103"/>
      <c r="NZ75" s="103"/>
      <c r="OA75" s="103"/>
      <c r="OB75" s="103"/>
      <c r="OC75" s="103"/>
      <c r="OD75" s="103"/>
      <c r="OE75" s="103"/>
      <c r="OF75" s="103"/>
      <c r="OG75" s="103"/>
      <c r="OH75" s="103"/>
      <c r="OI75" s="103"/>
      <c r="OJ75" s="103"/>
      <c r="OK75" s="103"/>
      <c r="OL75" s="103"/>
      <c r="OM75" s="103"/>
      <c r="ON75" s="103"/>
      <c r="OO75" s="103"/>
      <c r="OP75" s="103"/>
      <c r="OQ75" s="103"/>
      <c r="OR75" s="103"/>
      <c r="OS75" s="103"/>
      <c r="OT75" s="103"/>
      <c r="OU75" s="103"/>
      <c r="OV75" s="103"/>
      <c r="OW75" s="103"/>
      <c r="OX75" s="103"/>
      <c r="OY75" s="103"/>
      <c r="OZ75" s="103"/>
      <c r="PA75" s="103"/>
      <c r="PB75" s="103"/>
      <c r="PC75" s="103"/>
      <c r="PD75" s="103"/>
      <c r="PE75" s="103"/>
      <c r="PF75" s="103"/>
      <c r="PG75" s="103"/>
      <c r="PH75" s="103"/>
      <c r="PI75" s="103"/>
      <c r="PJ75" s="103"/>
      <c r="PK75" s="103"/>
      <c r="PL75" s="103"/>
      <c r="PM75" s="103"/>
      <c r="PN75" s="103"/>
      <c r="PO75" s="103"/>
      <c r="PP75" s="103"/>
      <c r="PQ75" s="103"/>
      <c r="PR75" s="103"/>
      <c r="PS75" s="103"/>
      <c r="PT75" s="103"/>
      <c r="PU75" s="103"/>
      <c r="PV75" s="103"/>
      <c r="PW75" s="103"/>
      <c r="PX75" s="103"/>
      <c r="PY75" s="103"/>
      <c r="PZ75" s="103"/>
      <c r="QA75" s="103"/>
      <c r="QB75" s="103"/>
      <c r="QC75" s="103"/>
      <c r="QD75" s="103"/>
      <c r="QE75" s="103"/>
      <c r="QF75" s="103"/>
      <c r="QG75" s="103"/>
      <c r="QH75" s="103"/>
      <c r="QI75" s="103"/>
      <c r="QJ75" s="103"/>
      <c r="QK75" s="103"/>
      <c r="QL75" s="103"/>
      <c r="QM75" s="103"/>
      <c r="QN75" s="103"/>
      <c r="QO75" s="103"/>
      <c r="QP75" s="103"/>
      <c r="QQ75" s="103"/>
      <c r="QR75" s="103"/>
      <c r="QS75" s="103"/>
      <c r="QT75" s="103"/>
      <c r="QU75" s="103"/>
      <c r="QV75" s="103"/>
      <c r="QW75" s="103"/>
      <c r="QX75" s="103"/>
      <c r="QY75" s="103"/>
      <c r="QZ75" s="103"/>
      <c r="RA75" s="103"/>
      <c r="RB75" s="103"/>
      <c r="RC75" s="103"/>
      <c r="RD75" s="103"/>
      <c r="RE75" s="103"/>
      <c r="RF75" s="103"/>
      <c r="RG75" s="103"/>
      <c r="RH75" s="103"/>
      <c r="RI75" s="103"/>
      <c r="RJ75" s="103"/>
      <c r="RK75" s="103"/>
      <c r="RL75" s="103"/>
      <c r="RM75" s="103"/>
      <c r="RN75" s="103"/>
      <c r="RO75" s="103"/>
      <c r="RP75" s="103"/>
      <c r="RQ75" s="103"/>
      <c r="RR75" s="103"/>
      <c r="RS75" s="103"/>
      <c r="RT75" s="103"/>
      <c r="RU75" s="103"/>
      <c r="RV75" s="103"/>
      <c r="RW75" s="103"/>
      <c r="RX75" s="103"/>
      <c r="RY75" s="103"/>
      <c r="RZ75" s="103"/>
      <c r="SA75" s="103"/>
      <c r="SB75" s="103"/>
      <c r="SC75" s="103"/>
      <c r="SD75" s="103"/>
      <c r="SE75" s="103"/>
      <c r="SF75" s="103"/>
      <c r="SG75" s="103"/>
      <c r="SH75" s="103"/>
      <c r="SI75" s="103"/>
      <c r="SJ75" s="103"/>
      <c r="SK75" s="103"/>
      <c r="SL75" s="103"/>
      <c r="SM75" s="103"/>
      <c r="SN75" s="103"/>
      <c r="SO75" s="103"/>
      <c r="SP75" s="103"/>
      <c r="SQ75" s="103"/>
      <c r="SR75" s="103"/>
      <c r="SS75" s="103"/>
      <c r="ST75" s="103"/>
      <c r="SU75" s="103"/>
      <c r="SV75" s="103"/>
      <c r="SW75" s="103"/>
      <c r="SX75" s="103"/>
      <c r="SY75" s="103"/>
      <c r="SZ75" s="103"/>
      <c r="TA75" s="103"/>
      <c r="TB75" s="103"/>
      <c r="TC75" s="103"/>
      <c r="TD75" s="103"/>
      <c r="TE75" s="103"/>
      <c r="TF75" s="103"/>
      <c r="TG75" s="103"/>
      <c r="TH75" s="103"/>
      <c r="TI75" s="103"/>
      <c r="TJ75" s="103"/>
      <c r="TK75" s="103"/>
      <c r="TL75" s="103"/>
      <c r="TM75" s="103"/>
      <c r="TN75" s="103"/>
      <c r="TO75" s="103"/>
      <c r="TP75" s="103"/>
      <c r="TQ75" s="103"/>
      <c r="TR75" s="103"/>
      <c r="TS75" s="103"/>
      <c r="TT75" s="103"/>
      <c r="TU75" s="103"/>
      <c r="TV75" s="103"/>
      <c r="TW75" s="103"/>
      <c r="TX75" s="103"/>
      <c r="TY75" s="103"/>
      <c r="TZ75" s="103"/>
      <c r="UA75" s="103"/>
      <c r="UB75" s="103"/>
      <c r="UC75" s="103"/>
      <c r="UD75" s="103"/>
      <c r="UE75" s="103"/>
      <c r="UF75" s="103"/>
      <c r="UG75" s="103"/>
      <c r="UH75" s="103"/>
      <c r="UI75" s="103"/>
      <c r="UJ75" s="103"/>
      <c r="UK75" s="103"/>
      <c r="UL75" s="103"/>
      <c r="UM75" s="103"/>
      <c r="UN75" s="103"/>
      <c r="UO75" s="103"/>
      <c r="UP75" s="103"/>
      <c r="UQ75" s="103"/>
      <c r="UR75" s="103"/>
      <c r="US75" s="103"/>
      <c r="UT75" s="103"/>
      <c r="UU75" s="103"/>
      <c r="UV75" s="103"/>
      <c r="UW75" s="103"/>
      <c r="UX75" s="103"/>
      <c r="UY75" s="103"/>
      <c r="UZ75" s="103"/>
      <c r="VA75" s="103"/>
      <c r="VB75" s="103"/>
      <c r="VC75" s="103"/>
      <c r="VD75" s="103"/>
      <c r="VE75" s="103"/>
      <c r="VF75" s="103"/>
      <c r="VG75" s="103"/>
      <c r="VH75" s="103"/>
      <c r="VI75" s="103"/>
      <c r="VJ75" s="103"/>
      <c r="VK75" s="103"/>
      <c r="VL75" s="103"/>
      <c r="VM75" s="103"/>
      <c r="VN75" s="103"/>
      <c r="VO75" s="103"/>
      <c r="VP75" s="103"/>
      <c r="VQ75" s="103"/>
      <c r="VR75" s="103"/>
      <c r="VS75" s="103"/>
      <c r="VT75" s="103"/>
      <c r="VU75" s="103"/>
      <c r="VV75" s="103"/>
      <c r="VW75" s="103"/>
      <c r="VX75" s="103"/>
      <c r="VY75" s="103"/>
      <c r="VZ75" s="103"/>
      <c r="WA75" s="103"/>
      <c r="WB75" s="103"/>
      <c r="WC75" s="103"/>
      <c r="WD75" s="103"/>
      <c r="WE75" s="103"/>
      <c r="WF75" s="103"/>
      <c r="WG75" s="103"/>
      <c r="WH75" s="103"/>
      <c r="WI75" s="103"/>
      <c r="WJ75" s="103"/>
      <c r="WK75" s="103"/>
      <c r="WL75" s="103"/>
      <c r="WM75" s="103"/>
      <c r="WN75" s="103"/>
      <c r="WO75" s="103"/>
      <c r="WP75" s="103"/>
      <c r="WQ75" s="103"/>
      <c r="WR75" s="103"/>
      <c r="WS75" s="103"/>
      <c r="WT75" s="103"/>
      <c r="WU75" s="103"/>
      <c r="WV75" s="103"/>
      <c r="WW75" s="103"/>
      <c r="WX75" s="103"/>
      <c r="WY75" s="103"/>
      <c r="WZ75" s="103"/>
      <c r="XA75" s="103"/>
      <c r="XB75" s="103"/>
      <c r="XC75" s="103"/>
      <c r="XD75" s="103"/>
      <c r="XE75" s="103"/>
      <c r="XF75" s="103"/>
      <c r="XG75" s="103"/>
      <c r="XH75" s="103"/>
      <c r="XI75" s="103"/>
      <c r="XJ75" s="103"/>
      <c r="XK75" s="103"/>
      <c r="XL75" s="103"/>
      <c r="XM75" s="103"/>
      <c r="XN75" s="103"/>
      <c r="XO75" s="103"/>
      <c r="XP75" s="103"/>
      <c r="XQ75" s="103"/>
      <c r="XR75" s="103"/>
      <c r="XS75" s="103"/>
      <c r="XT75" s="103"/>
      <c r="XU75" s="103"/>
      <c r="XV75" s="103"/>
      <c r="XW75" s="103"/>
      <c r="XX75" s="103"/>
      <c r="XY75" s="103"/>
      <c r="XZ75" s="103"/>
      <c r="YA75" s="103"/>
      <c r="YB75" s="103"/>
      <c r="YC75" s="103"/>
      <c r="YD75" s="103"/>
      <c r="YE75" s="103"/>
      <c r="YF75" s="103"/>
      <c r="YG75" s="103"/>
      <c r="YH75" s="103"/>
      <c r="YI75" s="103"/>
      <c r="YJ75" s="103"/>
      <c r="YK75" s="103"/>
      <c r="YL75" s="103"/>
      <c r="YM75" s="103"/>
      <c r="YN75" s="103"/>
      <c r="YO75" s="103"/>
      <c r="YP75" s="103"/>
      <c r="YQ75" s="103"/>
      <c r="YR75" s="103"/>
      <c r="YS75" s="103"/>
      <c r="YT75" s="103"/>
      <c r="YU75" s="103"/>
      <c r="YV75" s="103"/>
      <c r="YW75" s="103"/>
      <c r="YX75" s="103"/>
      <c r="YY75" s="103"/>
      <c r="YZ75" s="103"/>
      <c r="ZA75" s="103"/>
      <c r="ZB75" s="103"/>
      <c r="ZC75" s="103"/>
      <c r="ZD75" s="103"/>
      <c r="ZE75" s="103"/>
      <c r="ZF75" s="103"/>
      <c r="ZG75" s="103"/>
      <c r="ZH75" s="103"/>
      <c r="ZI75" s="103"/>
      <c r="ZJ75" s="103"/>
      <c r="ZK75" s="103"/>
      <c r="ZL75" s="103"/>
      <c r="ZM75" s="103"/>
      <c r="ZN75" s="103"/>
      <c r="ZO75" s="103"/>
      <c r="ZP75" s="103"/>
      <c r="ZQ75" s="103"/>
      <c r="ZR75" s="103"/>
      <c r="ZS75" s="103"/>
      <c r="ZT75" s="103"/>
      <c r="ZU75" s="103"/>
      <c r="ZV75" s="103"/>
      <c r="ZW75" s="103"/>
      <c r="ZX75" s="103"/>
      <c r="ZY75" s="103"/>
      <c r="ZZ75" s="103"/>
      <c r="AAA75" s="103"/>
      <c r="AAB75" s="103"/>
      <c r="AAC75" s="103"/>
      <c r="AAD75" s="103"/>
      <c r="AAE75" s="103"/>
      <c r="AAF75" s="103"/>
      <c r="AAG75" s="103"/>
      <c r="AAH75" s="103"/>
      <c r="AAI75" s="103"/>
      <c r="AAJ75" s="103"/>
      <c r="AAK75" s="103"/>
      <c r="AAL75" s="103"/>
      <c r="AAM75" s="103"/>
      <c r="AAN75" s="103"/>
      <c r="AAO75" s="103"/>
      <c r="AAP75" s="103"/>
      <c r="AAQ75" s="103"/>
      <c r="AAR75" s="103"/>
      <c r="AAS75" s="103"/>
      <c r="AAT75" s="103"/>
      <c r="AAU75" s="103"/>
      <c r="AAV75" s="103"/>
      <c r="AAW75" s="103"/>
      <c r="AAX75" s="103"/>
      <c r="AAY75" s="103"/>
      <c r="AAZ75" s="103"/>
      <c r="ABA75" s="103"/>
      <c r="ABB75" s="103"/>
      <c r="ABC75" s="103"/>
      <c r="ABD75" s="103"/>
      <c r="ABE75" s="103"/>
      <c r="ABF75" s="103"/>
      <c r="ABG75" s="103"/>
      <c r="ABH75" s="103"/>
      <c r="ABI75" s="103"/>
      <c r="ABJ75" s="103"/>
      <c r="ABK75" s="103"/>
      <c r="ABL75" s="103"/>
      <c r="ABM75" s="103"/>
      <c r="ABN75" s="103"/>
      <c r="ABO75" s="103"/>
      <c r="ABP75" s="103"/>
      <c r="ABQ75" s="103"/>
      <c r="ABR75" s="103"/>
      <c r="ABS75" s="103"/>
      <c r="ABT75" s="103"/>
      <c r="ABU75" s="103"/>
      <c r="ABV75" s="103"/>
      <c r="ABW75" s="103"/>
      <c r="ABX75" s="103"/>
      <c r="ABY75" s="103"/>
      <c r="ABZ75" s="103"/>
      <c r="ACA75" s="103"/>
      <c r="ACB75" s="103"/>
      <c r="ACC75" s="103"/>
      <c r="ACD75" s="103"/>
      <c r="ACE75" s="103"/>
      <c r="ACF75" s="103"/>
      <c r="ACG75" s="103"/>
      <c r="ACH75" s="103"/>
      <c r="ACI75" s="103"/>
      <c r="ACJ75" s="103"/>
      <c r="ACK75" s="103"/>
      <c r="ACL75" s="103"/>
      <c r="ACM75" s="103"/>
      <c r="ACN75" s="103"/>
      <c r="ACO75" s="103"/>
      <c r="ACP75" s="103"/>
      <c r="ACQ75" s="103"/>
      <c r="ACR75" s="103"/>
      <c r="ACS75" s="103"/>
      <c r="ACT75" s="103"/>
      <c r="ACU75" s="103"/>
      <c r="ACV75" s="103"/>
      <c r="ACW75" s="103"/>
      <c r="ACX75" s="103"/>
      <c r="ACY75" s="103"/>
      <c r="ACZ75" s="103"/>
      <c r="ADA75" s="103"/>
      <c r="ADB75" s="103"/>
      <c r="ADC75" s="103"/>
      <c r="ADD75" s="103"/>
      <c r="ADE75" s="103"/>
      <c r="ADF75" s="103"/>
      <c r="ADG75" s="103"/>
      <c r="ADH75" s="103"/>
      <c r="ADI75" s="103"/>
      <c r="ADJ75" s="103"/>
      <c r="ADK75" s="103"/>
      <c r="ADL75" s="103"/>
      <c r="ADM75" s="103"/>
      <c r="ADN75" s="103"/>
      <c r="ADO75" s="103"/>
      <c r="ADP75" s="103"/>
      <c r="ADQ75" s="103"/>
      <c r="ADR75" s="103"/>
      <c r="ADS75" s="103"/>
      <c r="ADT75" s="103"/>
      <c r="ADU75" s="103"/>
      <c r="ADV75" s="103"/>
      <c r="ADW75" s="103"/>
      <c r="ADX75" s="103"/>
      <c r="ADY75" s="103"/>
      <c r="ADZ75" s="103"/>
      <c r="AEA75" s="103"/>
      <c r="AEB75" s="103"/>
      <c r="AEC75" s="103"/>
      <c r="AED75" s="103"/>
      <c r="AEE75" s="103"/>
      <c r="AEF75" s="103"/>
      <c r="AEG75" s="103"/>
      <c r="AEH75" s="103"/>
      <c r="AEI75" s="103"/>
      <c r="AEJ75" s="103"/>
      <c r="AEK75" s="103"/>
      <c r="AEL75" s="103"/>
      <c r="AEM75" s="103"/>
      <c r="AEN75" s="103"/>
      <c r="AEO75" s="103"/>
      <c r="AEP75" s="103"/>
      <c r="AEQ75" s="103"/>
      <c r="AER75" s="103"/>
      <c r="AES75" s="103"/>
      <c r="AET75" s="103"/>
      <c r="AEU75" s="103"/>
      <c r="AEV75" s="103"/>
      <c r="AEW75" s="103"/>
      <c r="AEX75" s="103"/>
      <c r="AEY75" s="103"/>
      <c r="AEZ75" s="103"/>
      <c r="AFA75" s="103"/>
      <c r="AFB75" s="103"/>
      <c r="AFC75" s="103"/>
      <c r="AFD75" s="103"/>
      <c r="AFE75" s="103"/>
      <c r="AFF75" s="103"/>
      <c r="AFG75" s="103"/>
      <c r="AFH75" s="103"/>
      <c r="AFI75" s="103"/>
      <c r="AFJ75" s="103"/>
      <c r="AFK75" s="103"/>
      <c r="AFL75" s="103"/>
      <c r="AFM75" s="103"/>
      <c r="AFN75" s="103"/>
      <c r="AFO75" s="103"/>
      <c r="AFP75" s="103"/>
      <c r="AFQ75" s="103"/>
      <c r="AFR75" s="103"/>
      <c r="AFS75" s="103"/>
      <c r="AFT75" s="103"/>
      <c r="AFU75" s="103"/>
      <c r="AFV75" s="103"/>
      <c r="AFW75" s="103"/>
      <c r="AFX75" s="103"/>
      <c r="AFY75" s="103"/>
      <c r="AFZ75" s="103"/>
      <c r="AGA75" s="103"/>
      <c r="AGB75" s="103"/>
      <c r="AGC75" s="103"/>
      <c r="AGD75" s="103"/>
      <c r="AGE75" s="103"/>
      <c r="AGF75" s="103"/>
      <c r="AGG75" s="103"/>
      <c r="AGH75" s="103"/>
      <c r="AGI75" s="103"/>
      <c r="AGJ75" s="103"/>
      <c r="AGK75" s="103"/>
      <c r="AGL75" s="103"/>
      <c r="AGM75" s="103"/>
      <c r="AGN75" s="103"/>
      <c r="AGO75" s="103"/>
      <c r="AGP75" s="103"/>
      <c r="AGQ75" s="103"/>
      <c r="AGR75" s="103"/>
      <c r="AGS75" s="103"/>
      <c r="AGT75" s="103"/>
      <c r="AGU75" s="103"/>
      <c r="AGV75" s="103"/>
      <c r="AGW75" s="103"/>
      <c r="AGX75" s="103"/>
      <c r="AGY75" s="103"/>
      <c r="AGZ75" s="103"/>
      <c r="AHA75" s="103"/>
      <c r="AHB75" s="103"/>
      <c r="AHC75" s="103"/>
      <c r="AHD75" s="103"/>
      <c r="AHE75" s="103"/>
      <c r="AHF75" s="103"/>
      <c r="AHG75" s="103"/>
      <c r="AHH75" s="103"/>
      <c r="AHI75" s="103"/>
      <c r="AHJ75" s="103"/>
      <c r="AHK75" s="103"/>
      <c r="AHL75" s="103"/>
      <c r="AHM75" s="103"/>
      <c r="AHN75" s="103"/>
      <c r="AHO75" s="103"/>
      <c r="AHP75" s="103"/>
      <c r="AHQ75" s="103"/>
      <c r="AHR75" s="103"/>
      <c r="AHS75" s="103"/>
      <c r="AHT75" s="103"/>
      <c r="AHU75" s="103"/>
      <c r="AHV75" s="103"/>
      <c r="AHW75" s="103"/>
      <c r="AHX75" s="103"/>
      <c r="AHY75" s="103"/>
      <c r="AHZ75" s="103"/>
      <c r="AIA75" s="103"/>
      <c r="AIB75" s="103"/>
      <c r="AIC75" s="103"/>
      <c r="AID75" s="103"/>
      <c r="AIE75" s="103"/>
      <c r="AIF75" s="103"/>
      <c r="AIG75" s="103"/>
      <c r="AIH75" s="103"/>
      <c r="AII75" s="103"/>
      <c r="AIJ75" s="103"/>
      <c r="AIK75" s="103"/>
      <c r="AIL75" s="103"/>
      <c r="AIM75" s="103"/>
      <c r="AIN75" s="103"/>
      <c r="AIO75" s="103"/>
      <c r="AIP75" s="103"/>
      <c r="AIQ75" s="103"/>
      <c r="AIR75" s="103"/>
      <c r="AIS75" s="103"/>
      <c r="AIT75" s="103"/>
      <c r="AIU75" s="103"/>
      <c r="AIV75" s="103"/>
      <c r="AIW75" s="103"/>
      <c r="AIX75" s="103"/>
      <c r="AIY75" s="103"/>
      <c r="AIZ75" s="103"/>
      <c r="AJA75" s="103"/>
      <c r="AJB75" s="103"/>
      <c r="AJC75" s="103"/>
      <c r="AJD75" s="103"/>
      <c r="AJE75" s="103"/>
      <c r="AJF75" s="103"/>
      <c r="AJG75" s="103"/>
      <c r="AJH75" s="103"/>
      <c r="AJI75" s="103"/>
      <c r="AJJ75" s="103"/>
      <c r="AJK75" s="103"/>
      <c r="AJL75" s="103"/>
      <c r="AJM75" s="103"/>
      <c r="AJN75" s="103"/>
      <c r="AJO75" s="103"/>
      <c r="AJP75" s="103"/>
      <c r="AJQ75" s="103"/>
      <c r="AJR75" s="103"/>
      <c r="AJS75" s="103"/>
      <c r="AJT75" s="103"/>
      <c r="AJU75" s="103"/>
      <c r="AJV75" s="103"/>
      <c r="AJW75" s="103"/>
      <c r="AJX75" s="103"/>
      <c r="AJY75" s="103"/>
      <c r="AJZ75" s="103"/>
      <c r="AKA75" s="103"/>
      <c r="AKB75" s="103"/>
      <c r="AKC75" s="103"/>
      <c r="AKD75" s="103"/>
      <c r="AKE75" s="103"/>
      <c r="AKF75" s="103"/>
      <c r="AKG75" s="103"/>
      <c r="AKH75" s="103"/>
      <c r="AKI75" s="103"/>
      <c r="AKJ75" s="103"/>
      <c r="AKK75" s="103"/>
      <c r="AKL75" s="103"/>
      <c r="AKM75" s="103"/>
      <c r="AKN75" s="103"/>
      <c r="AKO75" s="103"/>
      <c r="AKP75" s="103"/>
      <c r="AKQ75" s="103"/>
      <c r="AKR75" s="103"/>
      <c r="AKS75" s="103"/>
      <c r="AKT75" s="103"/>
      <c r="AKU75" s="103"/>
      <c r="AKV75" s="103"/>
      <c r="AKW75" s="103"/>
      <c r="AKX75" s="103"/>
      <c r="AKY75" s="103"/>
      <c r="AKZ75" s="103"/>
      <c r="ALA75" s="103"/>
      <c r="ALB75" s="103"/>
      <c r="ALC75" s="103"/>
      <c r="ALD75" s="103"/>
      <c r="ALE75" s="103"/>
      <c r="ALF75" s="103"/>
      <c r="ALG75" s="103"/>
      <c r="ALH75" s="103"/>
      <c r="ALI75" s="103"/>
      <c r="ALJ75" s="103"/>
      <c r="ALK75" s="103"/>
      <c r="ALL75" s="103"/>
      <c r="ALM75" s="103"/>
      <c r="ALN75" s="103"/>
      <c r="ALO75" s="103"/>
      <c r="ALP75" s="103"/>
      <c r="ALQ75" s="103"/>
      <c r="ALR75" s="103"/>
      <c r="ALS75" s="103"/>
      <c r="ALT75" s="103"/>
      <c r="ALU75" s="103"/>
      <c r="ALV75" s="103"/>
      <c r="ALW75" s="103"/>
      <c r="ALX75" s="103"/>
      <c r="ALY75" s="103"/>
      <c r="ALZ75" s="103"/>
      <c r="AMA75" s="103"/>
      <c r="AMB75" s="103"/>
      <c r="AMC75" s="103"/>
      <c r="AMD75" s="103"/>
      <c r="AME75" s="103"/>
      <c r="AMF75" s="103"/>
      <c r="AMG75" s="103"/>
      <c r="AMH75" s="103"/>
      <c r="AMI75" s="103"/>
      <c r="AMJ75" s="103"/>
      <c r="AMK75" s="103"/>
      <c r="AML75" s="103"/>
      <c r="AMM75" s="103"/>
      <c r="AMN75" s="103"/>
      <c r="AMO75" s="103"/>
      <c r="AMP75" s="103"/>
      <c r="AMQ75" s="103"/>
    </row>
    <row r="76" spans="1:1031" s="104" customFormat="1" ht="81.75" customHeight="1" thickBot="1" x14ac:dyDescent="0.3">
      <c r="A76" s="59">
        <v>60</v>
      </c>
      <c r="B76" s="255"/>
      <c r="C76" s="72" t="s">
        <v>79</v>
      </c>
      <c r="D76" s="72" t="s">
        <v>418</v>
      </c>
      <c r="E76" s="72">
        <v>128343</v>
      </c>
      <c r="F76" s="99" t="s">
        <v>424</v>
      </c>
      <c r="G76" s="59" t="s">
        <v>426</v>
      </c>
      <c r="H76" s="100" t="s">
        <v>428</v>
      </c>
      <c r="I76" s="85">
        <v>43466</v>
      </c>
      <c r="J76" s="144">
        <v>43830</v>
      </c>
      <c r="K76" s="59" t="s">
        <v>164</v>
      </c>
      <c r="L76" s="59" t="s">
        <v>29</v>
      </c>
      <c r="M76" s="59" t="s">
        <v>30</v>
      </c>
      <c r="N76" s="59" t="s">
        <v>30</v>
      </c>
      <c r="O76" s="59" t="s">
        <v>31</v>
      </c>
      <c r="P76" s="59">
        <v>121</v>
      </c>
      <c r="Q76" s="84">
        <v>921201.2</v>
      </c>
      <c r="R76" s="84">
        <v>167114.06</v>
      </c>
      <c r="S76" s="84">
        <v>0</v>
      </c>
      <c r="T76" s="112">
        <f>Q76+R76+S76</f>
        <v>1088315.26</v>
      </c>
      <c r="U76" s="117">
        <v>0</v>
      </c>
      <c r="V76" s="117">
        <v>3817336.88</v>
      </c>
      <c r="W76" s="112">
        <f t="shared" si="8"/>
        <v>4905652.1399999997</v>
      </c>
      <c r="X76" s="101" t="str">
        <f t="shared" si="6"/>
        <v>în implementare</v>
      </c>
      <c r="Y76" s="86">
        <v>0</v>
      </c>
      <c r="Z76" s="87">
        <f>165891.49+149072.73</f>
        <v>314964.21999999997</v>
      </c>
      <c r="AA76" s="84">
        <f>30094.19+27043.11</f>
        <v>57137.3</v>
      </c>
      <c r="AB76" s="102"/>
      <c r="AC76" s="102"/>
      <c r="AD76" s="102"/>
      <c r="AE76" s="102"/>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c r="IN76" s="103"/>
      <c r="IO76" s="103"/>
      <c r="IP76" s="103"/>
      <c r="IQ76" s="103"/>
      <c r="IR76" s="103"/>
      <c r="IS76" s="103"/>
      <c r="IT76" s="103"/>
      <c r="IU76" s="103"/>
      <c r="IV76" s="103"/>
      <c r="IW76" s="103"/>
      <c r="IX76" s="103"/>
      <c r="IY76" s="103"/>
      <c r="IZ76" s="103"/>
      <c r="JA76" s="103"/>
      <c r="JB76" s="103"/>
      <c r="JC76" s="103"/>
      <c r="JD76" s="103"/>
      <c r="JE76" s="103"/>
      <c r="JF76" s="103"/>
      <c r="JG76" s="103"/>
      <c r="JH76" s="103"/>
      <c r="JI76" s="103"/>
      <c r="JJ76" s="103"/>
      <c r="JK76" s="103"/>
      <c r="JL76" s="103"/>
      <c r="JM76" s="103"/>
      <c r="JN76" s="103"/>
      <c r="JO76" s="103"/>
      <c r="JP76" s="103"/>
      <c r="JQ76" s="103"/>
      <c r="JR76" s="103"/>
      <c r="JS76" s="103"/>
      <c r="JT76" s="103"/>
      <c r="JU76" s="103"/>
      <c r="JV76" s="103"/>
      <c r="JW76" s="103"/>
      <c r="JX76" s="103"/>
      <c r="JY76" s="103"/>
      <c r="JZ76" s="103"/>
      <c r="KA76" s="103"/>
      <c r="KB76" s="103"/>
      <c r="KC76" s="103"/>
      <c r="KD76" s="103"/>
      <c r="KE76" s="103"/>
      <c r="KF76" s="103"/>
      <c r="KG76" s="103"/>
      <c r="KH76" s="103"/>
      <c r="KI76" s="103"/>
      <c r="KJ76" s="103"/>
      <c r="KK76" s="103"/>
      <c r="KL76" s="103"/>
      <c r="KM76" s="103"/>
      <c r="KN76" s="103"/>
      <c r="KO76" s="103"/>
      <c r="KP76" s="103"/>
      <c r="KQ76" s="103"/>
      <c r="KR76" s="103"/>
      <c r="KS76" s="103"/>
      <c r="KT76" s="103"/>
      <c r="KU76" s="103"/>
      <c r="KV76" s="103"/>
      <c r="KW76" s="103"/>
      <c r="KX76" s="103"/>
      <c r="KY76" s="103"/>
      <c r="KZ76" s="103"/>
      <c r="LA76" s="103"/>
      <c r="LB76" s="103"/>
      <c r="LC76" s="103"/>
      <c r="LD76" s="103"/>
      <c r="LE76" s="103"/>
      <c r="LF76" s="103"/>
      <c r="LG76" s="103"/>
      <c r="LH76" s="103"/>
      <c r="LI76" s="103"/>
      <c r="LJ76" s="103"/>
      <c r="LK76" s="103"/>
      <c r="LL76" s="103"/>
      <c r="LM76" s="103"/>
      <c r="LN76" s="103"/>
      <c r="LO76" s="103"/>
      <c r="LP76" s="103"/>
      <c r="LQ76" s="103"/>
      <c r="LR76" s="103"/>
      <c r="LS76" s="103"/>
      <c r="LT76" s="103"/>
      <c r="LU76" s="103"/>
      <c r="LV76" s="103"/>
      <c r="LW76" s="103"/>
      <c r="LX76" s="103"/>
      <c r="LY76" s="103"/>
      <c r="LZ76" s="103"/>
      <c r="MA76" s="103"/>
      <c r="MB76" s="103"/>
      <c r="MC76" s="103"/>
      <c r="MD76" s="103"/>
      <c r="ME76" s="103"/>
      <c r="MF76" s="103"/>
      <c r="MG76" s="103"/>
      <c r="MH76" s="103"/>
      <c r="MI76" s="103"/>
      <c r="MJ76" s="103"/>
      <c r="MK76" s="103"/>
      <c r="ML76" s="103"/>
      <c r="MM76" s="103"/>
      <c r="MN76" s="103"/>
      <c r="MO76" s="103"/>
      <c r="MP76" s="103"/>
      <c r="MQ76" s="103"/>
      <c r="MR76" s="103"/>
      <c r="MS76" s="103"/>
      <c r="MT76" s="103"/>
      <c r="MU76" s="103"/>
      <c r="MV76" s="103"/>
      <c r="MW76" s="103"/>
      <c r="MX76" s="103"/>
      <c r="MY76" s="103"/>
      <c r="MZ76" s="103"/>
      <c r="NA76" s="103"/>
      <c r="NB76" s="103"/>
      <c r="NC76" s="103"/>
      <c r="ND76" s="103"/>
      <c r="NE76" s="103"/>
      <c r="NF76" s="103"/>
      <c r="NG76" s="103"/>
      <c r="NH76" s="103"/>
      <c r="NI76" s="103"/>
      <c r="NJ76" s="103"/>
      <c r="NK76" s="103"/>
      <c r="NL76" s="103"/>
      <c r="NM76" s="103"/>
      <c r="NN76" s="103"/>
      <c r="NO76" s="103"/>
      <c r="NP76" s="103"/>
      <c r="NQ76" s="103"/>
      <c r="NR76" s="103"/>
      <c r="NS76" s="103"/>
      <c r="NT76" s="103"/>
      <c r="NU76" s="103"/>
      <c r="NV76" s="103"/>
      <c r="NW76" s="103"/>
      <c r="NX76" s="103"/>
      <c r="NY76" s="103"/>
      <c r="NZ76" s="103"/>
      <c r="OA76" s="103"/>
      <c r="OB76" s="103"/>
      <c r="OC76" s="103"/>
      <c r="OD76" s="103"/>
      <c r="OE76" s="103"/>
      <c r="OF76" s="103"/>
      <c r="OG76" s="103"/>
      <c r="OH76" s="103"/>
      <c r="OI76" s="103"/>
      <c r="OJ76" s="103"/>
      <c r="OK76" s="103"/>
      <c r="OL76" s="103"/>
      <c r="OM76" s="103"/>
      <c r="ON76" s="103"/>
      <c r="OO76" s="103"/>
      <c r="OP76" s="103"/>
      <c r="OQ76" s="103"/>
      <c r="OR76" s="103"/>
      <c r="OS76" s="103"/>
      <c r="OT76" s="103"/>
      <c r="OU76" s="103"/>
      <c r="OV76" s="103"/>
      <c r="OW76" s="103"/>
      <c r="OX76" s="103"/>
      <c r="OY76" s="103"/>
      <c r="OZ76" s="103"/>
      <c r="PA76" s="103"/>
      <c r="PB76" s="103"/>
      <c r="PC76" s="103"/>
      <c r="PD76" s="103"/>
      <c r="PE76" s="103"/>
      <c r="PF76" s="103"/>
      <c r="PG76" s="103"/>
      <c r="PH76" s="103"/>
      <c r="PI76" s="103"/>
      <c r="PJ76" s="103"/>
      <c r="PK76" s="103"/>
      <c r="PL76" s="103"/>
      <c r="PM76" s="103"/>
      <c r="PN76" s="103"/>
      <c r="PO76" s="103"/>
      <c r="PP76" s="103"/>
      <c r="PQ76" s="103"/>
      <c r="PR76" s="103"/>
      <c r="PS76" s="103"/>
      <c r="PT76" s="103"/>
      <c r="PU76" s="103"/>
      <c r="PV76" s="103"/>
      <c r="PW76" s="103"/>
      <c r="PX76" s="103"/>
      <c r="PY76" s="103"/>
      <c r="PZ76" s="103"/>
      <c r="QA76" s="103"/>
      <c r="QB76" s="103"/>
      <c r="QC76" s="103"/>
      <c r="QD76" s="103"/>
      <c r="QE76" s="103"/>
      <c r="QF76" s="103"/>
      <c r="QG76" s="103"/>
      <c r="QH76" s="103"/>
      <c r="QI76" s="103"/>
      <c r="QJ76" s="103"/>
      <c r="QK76" s="103"/>
      <c r="QL76" s="103"/>
      <c r="QM76" s="103"/>
      <c r="QN76" s="103"/>
      <c r="QO76" s="103"/>
      <c r="QP76" s="103"/>
      <c r="QQ76" s="103"/>
      <c r="QR76" s="103"/>
      <c r="QS76" s="103"/>
      <c r="QT76" s="103"/>
      <c r="QU76" s="103"/>
      <c r="QV76" s="103"/>
      <c r="QW76" s="103"/>
      <c r="QX76" s="103"/>
      <c r="QY76" s="103"/>
      <c r="QZ76" s="103"/>
      <c r="RA76" s="103"/>
      <c r="RB76" s="103"/>
      <c r="RC76" s="103"/>
      <c r="RD76" s="103"/>
      <c r="RE76" s="103"/>
      <c r="RF76" s="103"/>
      <c r="RG76" s="103"/>
      <c r="RH76" s="103"/>
      <c r="RI76" s="103"/>
      <c r="RJ76" s="103"/>
      <c r="RK76" s="103"/>
      <c r="RL76" s="103"/>
      <c r="RM76" s="103"/>
      <c r="RN76" s="103"/>
      <c r="RO76" s="103"/>
      <c r="RP76" s="103"/>
      <c r="RQ76" s="103"/>
      <c r="RR76" s="103"/>
      <c r="RS76" s="103"/>
      <c r="RT76" s="103"/>
      <c r="RU76" s="103"/>
      <c r="RV76" s="103"/>
      <c r="RW76" s="103"/>
      <c r="RX76" s="103"/>
      <c r="RY76" s="103"/>
      <c r="RZ76" s="103"/>
      <c r="SA76" s="103"/>
      <c r="SB76" s="103"/>
      <c r="SC76" s="103"/>
      <c r="SD76" s="103"/>
      <c r="SE76" s="103"/>
      <c r="SF76" s="103"/>
      <c r="SG76" s="103"/>
      <c r="SH76" s="103"/>
      <c r="SI76" s="103"/>
      <c r="SJ76" s="103"/>
      <c r="SK76" s="103"/>
      <c r="SL76" s="103"/>
      <c r="SM76" s="103"/>
      <c r="SN76" s="103"/>
      <c r="SO76" s="103"/>
      <c r="SP76" s="103"/>
      <c r="SQ76" s="103"/>
      <c r="SR76" s="103"/>
      <c r="SS76" s="103"/>
      <c r="ST76" s="103"/>
      <c r="SU76" s="103"/>
      <c r="SV76" s="103"/>
      <c r="SW76" s="103"/>
      <c r="SX76" s="103"/>
      <c r="SY76" s="103"/>
      <c r="SZ76" s="103"/>
      <c r="TA76" s="103"/>
      <c r="TB76" s="103"/>
      <c r="TC76" s="103"/>
      <c r="TD76" s="103"/>
      <c r="TE76" s="103"/>
      <c r="TF76" s="103"/>
      <c r="TG76" s="103"/>
      <c r="TH76" s="103"/>
      <c r="TI76" s="103"/>
      <c r="TJ76" s="103"/>
      <c r="TK76" s="103"/>
      <c r="TL76" s="103"/>
      <c r="TM76" s="103"/>
      <c r="TN76" s="103"/>
      <c r="TO76" s="103"/>
      <c r="TP76" s="103"/>
      <c r="TQ76" s="103"/>
      <c r="TR76" s="103"/>
      <c r="TS76" s="103"/>
      <c r="TT76" s="103"/>
      <c r="TU76" s="103"/>
      <c r="TV76" s="103"/>
      <c r="TW76" s="103"/>
      <c r="TX76" s="103"/>
      <c r="TY76" s="103"/>
      <c r="TZ76" s="103"/>
      <c r="UA76" s="103"/>
      <c r="UB76" s="103"/>
      <c r="UC76" s="103"/>
      <c r="UD76" s="103"/>
      <c r="UE76" s="103"/>
      <c r="UF76" s="103"/>
      <c r="UG76" s="103"/>
      <c r="UH76" s="103"/>
      <c r="UI76" s="103"/>
      <c r="UJ76" s="103"/>
      <c r="UK76" s="103"/>
      <c r="UL76" s="103"/>
      <c r="UM76" s="103"/>
      <c r="UN76" s="103"/>
      <c r="UO76" s="103"/>
      <c r="UP76" s="103"/>
      <c r="UQ76" s="103"/>
      <c r="UR76" s="103"/>
      <c r="US76" s="103"/>
      <c r="UT76" s="103"/>
      <c r="UU76" s="103"/>
      <c r="UV76" s="103"/>
      <c r="UW76" s="103"/>
      <c r="UX76" s="103"/>
      <c r="UY76" s="103"/>
      <c r="UZ76" s="103"/>
      <c r="VA76" s="103"/>
      <c r="VB76" s="103"/>
      <c r="VC76" s="103"/>
      <c r="VD76" s="103"/>
      <c r="VE76" s="103"/>
      <c r="VF76" s="103"/>
      <c r="VG76" s="103"/>
      <c r="VH76" s="103"/>
      <c r="VI76" s="103"/>
      <c r="VJ76" s="103"/>
      <c r="VK76" s="103"/>
      <c r="VL76" s="103"/>
      <c r="VM76" s="103"/>
      <c r="VN76" s="103"/>
      <c r="VO76" s="103"/>
      <c r="VP76" s="103"/>
      <c r="VQ76" s="103"/>
      <c r="VR76" s="103"/>
      <c r="VS76" s="103"/>
      <c r="VT76" s="103"/>
      <c r="VU76" s="103"/>
      <c r="VV76" s="103"/>
      <c r="VW76" s="103"/>
      <c r="VX76" s="103"/>
      <c r="VY76" s="103"/>
      <c r="VZ76" s="103"/>
      <c r="WA76" s="103"/>
      <c r="WB76" s="103"/>
      <c r="WC76" s="103"/>
      <c r="WD76" s="103"/>
      <c r="WE76" s="103"/>
      <c r="WF76" s="103"/>
      <c r="WG76" s="103"/>
      <c r="WH76" s="103"/>
      <c r="WI76" s="103"/>
      <c r="WJ76" s="103"/>
      <c r="WK76" s="103"/>
      <c r="WL76" s="103"/>
      <c r="WM76" s="103"/>
      <c r="WN76" s="103"/>
      <c r="WO76" s="103"/>
      <c r="WP76" s="103"/>
      <c r="WQ76" s="103"/>
      <c r="WR76" s="103"/>
      <c r="WS76" s="103"/>
      <c r="WT76" s="103"/>
      <c r="WU76" s="103"/>
      <c r="WV76" s="103"/>
      <c r="WW76" s="103"/>
      <c r="WX76" s="103"/>
      <c r="WY76" s="103"/>
      <c r="WZ76" s="103"/>
      <c r="XA76" s="103"/>
      <c r="XB76" s="103"/>
      <c r="XC76" s="103"/>
      <c r="XD76" s="103"/>
      <c r="XE76" s="103"/>
      <c r="XF76" s="103"/>
      <c r="XG76" s="103"/>
      <c r="XH76" s="103"/>
      <c r="XI76" s="103"/>
      <c r="XJ76" s="103"/>
      <c r="XK76" s="103"/>
      <c r="XL76" s="103"/>
      <c r="XM76" s="103"/>
      <c r="XN76" s="103"/>
      <c r="XO76" s="103"/>
      <c r="XP76" s="103"/>
      <c r="XQ76" s="103"/>
      <c r="XR76" s="103"/>
      <c r="XS76" s="103"/>
      <c r="XT76" s="103"/>
      <c r="XU76" s="103"/>
      <c r="XV76" s="103"/>
      <c r="XW76" s="103"/>
      <c r="XX76" s="103"/>
      <c r="XY76" s="103"/>
      <c r="XZ76" s="103"/>
      <c r="YA76" s="103"/>
      <c r="YB76" s="103"/>
      <c r="YC76" s="103"/>
      <c r="YD76" s="103"/>
      <c r="YE76" s="103"/>
      <c r="YF76" s="103"/>
      <c r="YG76" s="103"/>
      <c r="YH76" s="103"/>
      <c r="YI76" s="103"/>
      <c r="YJ76" s="103"/>
      <c r="YK76" s="103"/>
      <c r="YL76" s="103"/>
      <c r="YM76" s="103"/>
      <c r="YN76" s="103"/>
      <c r="YO76" s="103"/>
      <c r="YP76" s="103"/>
      <c r="YQ76" s="103"/>
      <c r="YR76" s="103"/>
      <c r="YS76" s="103"/>
      <c r="YT76" s="103"/>
      <c r="YU76" s="103"/>
      <c r="YV76" s="103"/>
      <c r="YW76" s="103"/>
      <c r="YX76" s="103"/>
      <c r="YY76" s="103"/>
      <c r="YZ76" s="103"/>
      <c r="ZA76" s="103"/>
      <c r="ZB76" s="103"/>
      <c r="ZC76" s="103"/>
      <c r="ZD76" s="103"/>
      <c r="ZE76" s="103"/>
      <c r="ZF76" s="103"/>
      <c r="ZG76" s="103"/>
      <c r="ZH76" s="103"/>
      <c r="ZI76" s="103"/>
      <c r="ZJ76" s="103"/>
      <c r="ZK76" s="103"/>
      <c r="ZL76" s="103"/>
      <c r="ZM76" s="103"/>
      <c r="ZN76" s="103"/>
      <c r="ZO76" s="103"/>
      <c r="ZP76" s="103"/>
      <c r="ZQ76" s="103"/>
      <c r="ZR76" s="103"/>
      <c r="ZS76" s="103"/>
      <c r="ZT76" s="103"/>
      <c r="ZU76" s="103"/>
      <c r="ZV76" s="103"/>
      <c r="ZW76" s="103"/>
      <c r="ZX76" s="103"/>
      <c r="ZY76" s="103"/>
      <c r="ZZ76" s="103"/>
      <c r="AAA76" s="103"/>
      <c r="AAB76" s="103"/>
      <c r="AAC76" s="103"/>
      <c r="AAD76" s="103"/>
      <c r="AAE76" s="103"/>
      <c r="AAF76" s="103"/>
      <c r="AAG76" s="103"/>
      <c r="AAH76" s="103"/>
      <c r="AAI76" s="103"/>
      <c r="AAJ76" s="103"/>
      <c r="AAK76" s="103"/>
      <c r="AAL76" s="103"/>
      <c r="AAM76" s="103"/>
      <c r="AAN76" s="103"/>
      <c r="AAO76" s="103"/>
      <c r="AAP76" s="103"/>
      <c r="AAQ76" s="103"/>
      <c r="AAR76" s="103"/>
      <c r="AAS76" s="103"/>
      <c r="AAT76" s="103"/>
      <c r="AAU76" s="103"/>
      <c r="AAV76" s="103"/>
      <c r="AAW76" s="103"/>
      <c r="AAX76" s="103"/>
      <c r="AAY76" s="103"/>
      <c r="AAZ76" s="103"/>
      <c r="ABA76" s="103"/>
      <c r="ABB76" s="103"/>
      <c r="ABC76" s="103"/>
      <c r="ABD76" s="103"/>
      <c r="ABE76" s="103"/>
      <c r="ABF76" s="103"/>
      <c r="ABG76" s="103"/>
      <c r="ABH76" s="103"/>
      <c r="ABI76" s="103"/>
      <c r="ABJ76" s="103"/>
      <c r="ABK76" s="103"/>
      <c r="ABL76" s="103"/>
      <c r="ABM76" s="103"/>
      <c r="ABN76" s="103"/>
      <c r="ABO76" s="103"/>
      <c r="ABP76" s="103"/>
      <c r="ABQ76" s="103"/>
      <c r="ABR76" s="103"/>
      <c r="ABS76" s="103"/>
      <c r="ABT76" s="103"/>
      <c r="ABU76" s="103"/>
      <c r="ABV76" s="103"/>
      <c r="ABW76" s="103"/>
      <c r="ABX76" s="103"/>
      <c r="ABY76" s="103"/>
      <c r="ABZ76" s="103"/>
      <c r="ACA76" s="103"/>
      <c r="ACB76" s="103"/>
      <c r="ACC76" s="103"/>
      <c r="ACD76" s="103"/>
      <c r="ACE76" s="103"/>
      <c r="ACF76" s="103"/>
      <c r="ACG76" s="103"/>
      <c r="ACH76" s="103"/>
      <c r="ACI76" s="103"/>
      <c r="ACJ76" s="103"/>
      <c r="ACK76" s="103"/>
      <c r="ACL76" s="103"/>
      <c r="ACM76" s="103"/>
      <c r="ACN76" s="103"/>
      <c r="ACO76" s="103"/>
      <c r="ACP76" s="103"/>
      <c r="ACQ76" s="103"/>
      <c r="ACR76" s="103"/>
      <c r="ACS76" s="103"/>
      <c r="ACT76" s="103"/>
      <c r="ACU76" s="103"/>
      <c r="ACV76" s="103"/>
      <c r="ACW76" s="103"/>
      <c r="ACX76" s="103"/>
      <c r="ACY76" s="103"/>
      <c r="ACZ76" s="103"/>
      <c r="ADA76" s="103"/>
      <c r="ADB76" s="103"/>
      <c r="ADC76" s="103"/>
      <c r="ADD76" s="103"/>
      <c r="ADE76" s="103"/>
      <c r="ADF76" s="103"/>
      <c r="ADG76" s="103"/>
      <c r="ADH76" s="103"/>
      <c r="ADI76" s="103"/>
      <c r="ADJ76" s="103"/>
      <c r="ADK76" s="103"/>
      <c r="ADL76" s="103"/>
      <c r="ADM76" s="103"/>
      <c r="ADN76" s="103"/>
      <c r="ADO76" s="103"/>
      <c r="ADP76" s="103"/>
      <c r="ADQ76" s="103"/>
      <c r="ADR76" s="103"/>
      <c r="ADS76" s="103"/>
      <c r="ADT76" s="103"/>
      <c r="ADU76" s="103"/>
      <c r="ADV76" s="103"/>
      <c r="ADW76" s="103"/>
      <c r="ADX76" s="103"/>
      <c r="ADY76" s="103"/>
      <c r="ADZ76" s="103"/>
      <c r="AEA76" s="103"/>
      <c r="AEB76" s="103"/>
      <c r="AEC76" s="103"/>
      <c r="AED76" s="103"/>
      <c r="AEE76" s="103"/>
      <c r="AEF76" s="103"/>
      <c r="AEG76" s="103"/>
      <c r="AEH76" s="103"/>
      <c r="AEI76" s="103"/>
      <c r="AEJ76" s="103"/>
      <c r="AEK76" s="103"/>
      <c r="AEL76" s="103"/>
      <c r="AEM76" s="103"/>
      <c r="AEN76" s="103"/>
      <c r="AEO76" s="103"/>
      <c r="AEP76" s="103"/>
      <c r="AEQ76" s="103"/>
      <c r="AER76" s="103"/>
      <c r="AES76" s="103"/>
      <c r="AET76" s="103"/>
      <c r="AEU76" s="103"/>
      <c r="AEV76" s="103"/>
      <c r="AEW76" s="103"/>
      <c r="AEX76" s="103"/>
      <c r="AEY76" s="103"/>
      <c r="AEZ76" s="103"/>
      <c r="AFA76" s="103"/>
      <c r="AFB76" s="103"/>
      <c r="AFC76" s="103"/>
      <c r="AFD76" s="103"/>
      <c r="AFE76" s="103"/>
      <c r="AFF76" s="103"/>
      <c r="AFG76" s="103"/>
      <c r="AFH76" s="103"/>
      <c r="AFI76" s="103"/>
      <c r="AFJ76" s="103"/>
      <c r="AFK76" s="103"/>
      <c r="AFL76" s="103"/>
      <c r="AFM76" s="103"/>
      <c r="AFN76" s="103"/>
      <c r="AFO76" s="103"/>
      <c r="AFP76" s="103"/>
      <c r="AFQ76" s="103"/>
      <c r="AFR76" s="103"/>
      <c r="AFS76" s="103"/>
      <c r="AFT76" s="103"/>
      <c r="AFU76" s="103"/>
      <c r="AFV76" s="103"/>
      <c r="AFW76" s="103"/>
      <c r="AFX76" s="103"/>
      <c r="AFY76" s="103"/>
      <c r="AFZ76" s="103"/>
      <c r="AGA76" s="103"/>
      <c r="AGB76" s="103"/>
      <c r="AGC76" s="103"/>
      <c r="AGD76" s="103"/>
      <c r="AGE76" s="103"/>
      <c r="AGF76" s="103"/>
      <c r="AGG76" s="103"/>
      <c r="AGH76" s="103"/>
      <c r="AGI76" s="103"/>
      <c r="AGJ76" s="103"/>
      <c r="AGK76" s="103"/>
      <c r="AGL76" s="103"/>
      <c r="AGM76" s="103"/>
      <c r="AGN76" s="103"/>
      <c r="AGO76" s="103"/>
      <c r="AGP76" s="103"/>
      <c r="AGQ76" s="103"/>
      <c r="AGR76" s="103"/>
      <c r="AGS76" s="103"/>
      <c r="AGT76" s="103"/>
      <c r="AGU76" s="103"/>
      <c r="AGV76" s="103"/>
      <c r="AGW76" s="103"/>
      <c r="AGX76" s="103"/>
      <c r="AGY76" s="103"/>
      <c r="AGZ76" s="103"/>
      <c r="AHA76" s="103"/>
      <c r="AHB76" s="103"/>
      <c r="AHC76" s="103"/>
      <c r="AHD76" s="103"/>
      <c r="AHE76" s="103"/>
      <c r="AHF76" s="103"/>
      <c r="AHG76" s="103"/>
      <c r="AHH76" s="103"/>
      <c r="AHI76" s="103"/>
      <c r="AHJ76" s="103"/>
      <c r="AHK76" s="103"/>
      <c r="AHL76" s="103"/>
      <c r="AHM76" s="103"/>
      <c r="AHN76" s="103"/>
      <c r="AHO76" s="103"/>
      <c r="AHP76" s="103"/>
      <c r="AHQ76" s="103"/>
      <c r="AHR76" s="103"/>
      <c r="AHS76" s="103"/>
      <c r="AHT76" s="103"/>
      <c r="AHU76" s="103"/>
      <c r="AHV76" s="103"/>
      <c r="AHW76" s="103"/>
      <c r="AHX76" s="103"/>
      <c r="AHY76" s="103"/>
      <c r="AHZ76" s="103"/>
      <c r="AIA76" s="103"/>
      <c r="AIB76" s="103"/>
      <c r="AIC76" s="103"/>
      <c r="AID76" s="103"/>
      <c r="AIE76" s="103"/>
      <c r="AIF76" s="103"/>
      <c r="AIG76" s="103"/>
      <c r="AIH76" s="103"/>
      <c r="AII76" s="103"/>
      <c r="AIJ76" s="103"/>
      <c r="AIK76" s="103"/>
      <c r="AIL76" s="103"/>
      <c r="AIM76" s="103"/>
      <c r="AIN76" s="103"/>
      <c r="AIO76" s="103"/>
      <c r="AIP76" s="103"/>
      <c r="AIQ76" s="103"/>
      <c r="AIR76" s="103"/>
      <c r="AIS76" s="103"/>
      <c r="AIT76" s="103"/>
      <c r="AIU76" s="103"/>
      <c r="AIV76" s="103"/>
      <c r="AIW76" s="103"/>
      <c r="AIX76" s="103"/>
      <c r="AIY76" s="103"/>
      <c r="AIZ76" s="103"/>
      <c r="AJA76" s="103"/>
      <c r="AJB76" s="103"/>
      <c r="AJC76" s="103"/>
      <c r="AJD76" s="103"/>
      <c r="AJE76" s="103"/>
      <c r="AJF76" s="103"/>
      <c r="AJG76" s="103"/>
      <c r="AJH76" s="103"/>
      <c r="AJI76" s="103"/>
      <c r="AJJ76" s="103"/>
      <c r="AJK76" s="103"/>
      <c r="AJL76" s="103"/>
      <c r="AJM76" s="103"/>
      <c r="AJN76" s="103"/>
      <c r="AJO76" s="103"/>
      <c r="AJP76" s="103"/>
      <c r="AJQ76" s="103"/>
      <c r="AJR76" s="103"/>
      <c r="AJS76" s="103"/>
      <c r="AJT76" s="103"/>
      <c r="AJU76" s="103"/>
      <c r="AJV76" s="103"/>
      <c r="AJW76" s="103"/>
      <c r="AJX76" s="103"/>
      <c r="AJY76" s="103"/>
      <c r="AJZ76" s="103"/>
      <c r="AKA76" s="103"/>
      <c r="AKB76" s="103"/>
      <c r="AKC76" s="103"/>
      <c r="AKD76" s="103"/>
      <c r="AKE76" s="103"/>
      <c r="AKF76" s="103"/>
      <c r="AKG76" s="103"/>
      <c r="AKH76" s="103"/>
      <c r="AKI76" s="103"/>
      <c r="AKJ76" s="103"/>
      <c r="AKK76" s="103"/>
      <c r="AKL76" s="103"/>
      <c r="AKM76" s="103"/>
      <c r="AKN76" s="103"/>
      <c r="AKO76" s="103"/>
      <c r="AKP76" s="103"/>
      <c r="AKQ76" s="103"/>
      <c r="AKR76" s="103"/>
      <c r="AKS76" s="103"/>
      <c r="AKT76" s="103"/>
      <c r="AKU76" s="103"/>
      <c r="AKV76" s="103"/>
      <c r="AKW76" s="103"/>
      <c r="AKX76" s="103"/>
      <c r="AKY76" s="103"/>
      <c r="AKZ76" s="103"/>
      <c r="ALA76" s="103"/>
      <c r="ALB76" s="103"/>
      <c r="ALC76" s="103"/>
      <c r="ALD76" s="103"/>
      <c r="ALE76" s="103"/>
      <c r="ALF76" s="103"/>
      <c r="ALG76" s="103"/>
      <c r="ALH76" s="103"/>
      <c r="ALI76" s="103"/>
      <c r="ALJ76" s="103"/>
      <c r="ALK76" s="103"/>
      <c r="ALL76" s="103"/>
      <c r="ALM76" s="103"/>
      <c r="ALN76" s="103"/>
      <c r="ALO76" s="103"/>
      <c r="ALP76" s="103"/>
      <c r="ALQ76" s="103"/>
      <c r="ALR76" s="103"/>
      <c r="ALS76" s="103"/>
      <c r="ALT76" s="103"/>
      <c r="ALU76" s="103"/>
      <c r="ALV76" s="103"/>
      <c r="ALW76" s="103"/>
      <c r="ALX76" s="103"/>
      <c r="ALY76" s="103"/>
      <c r="ALZ76" s="103"/>
      <c r="AMA76" s="103"/>
      <c r="AMB76" s="103"/>
      <c r="AMC76" s="103"/>
      <c r="AMD76" s="103"/>
      <c r="AME76" s="103"/>
      <c r="AMF76" s="103"/>
      <c r="AMG76" s="103"/>
      <c r="AMH76" s="103"/>
      <c r="AMI76" s="103"/>
      <c r="AMJ76" s="103"/>
      <c r="AMK76" s="103"/>
      <c r="AML76" s="103"/>
      <c r="AMM76" s="103"/>
      <c r="AMN76" s="103"/>
      <c r="AMO76" s="103"/>
      <c r="AMP76" s="103"/>
      <c r="AMQ76" s="103"/>
    </row>
    <row r="77" spans="1:1031" s="104" customFormat="1" ht="81.75" customHeight="1" thickBot="1" x14ac:dyDescent="0.3">
      <c r="A77" s="93">
        <v>61</v>
      </c>
      <c r="B77" s="255"/>
      <c r="C77" s="72" t="s">
        <v>79</v>
      </c>
      <c r="D77" s="72" t="s">
        <v>436</v>
      </c>
      <c r="E77" s="72">
        <v>128063</v>
      </c>
      <c r="F77" s="99" t="s">
        <v>438</v>
      </c>
      <c r="G77" s="59" t="s">
        <v>437</v>
      </c>
      <c r="H77" s="100" t="s">
        <v>439</v>
      </c>
      <c r="I77" s="85">
        <v>43466</v>
      </c>
      <c r="J77" s="141">
        <v>43861</v>
      </c>
      <c r="K77" s="59" t="s">
        <v>164</v>
      </c>
      <c r="L77" s="59" t="s">
        <v>29</v>
      </c>
      <c r="M77" s="59" t="s">
        <v>30</v>
      </c>
      <c r="N77" s="59" t="s">
        <v>30</v>
      </c>
      <c r="O77" s="59" t="s">
        <v>31</v>
      </c>
      <c r="P77" s="59">
        <v>121</v>
      </c>
      <c r="Q77" s="84">
        <v>200949.93</v>
      </c>
      <c r="R77" s="140">
        <v>36454.080000000002</v>
      </c>
      <c r="S77" s="24">
        <v>0</v>
      </c>
      <c r="T77" s="112">
        <f t="shared" ref="T77:T88" si="9">Q77+R77+S77</f>
        <v>237404.01</v>
      </c>
      <c r="U77" s="132">
        <v>0</v>
      </c>
      <c r="V77" s="84">
        <v>0</v>
      </c>
      <c r="W77" s="112">
        <f t="shared" si="8"/>
        <v>237404.01</v>
      </c>
      <c r="X77" s="101" t="str">
        <f t="shared" si="6"/>
        <v>în implementare</v>
      </c>
      <c r="Y77" s="86">
        <v>0</v>
      </c>
      <c r="Z77" s="87">
        <f>54120.85+50676.01</f>
        <v>104796.86</v>
      </c>
      <c r="AA77" s="84">
        <f>9818+9193.08</f>
        <v>19011.080000000002</v>
      </c>
      <c r="AB77" s="102"/>
      <c r="AC77" s="102"/>
      <c r="AD77" s="102"/>
      <c r="AE77" s="102"/>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HN77" s="103"/>
      <c r="HO77" s="103"/>
      <c r="HP77" s="103"/>
      <c r="HQ77" s="103"/>
      <c r="HR77" s="103"/>
      <c r="HS77" s="103"/>
      <c r="HT77" s="103"/>
      <c r="HU77" s="103"/>
      <c r="HV77" s="103"/>
      <c r="HW77" s="103"/>
      <c r="HX77" s="103"/>
      <c r="HY77" s="103"/>
      <c r="HZ77" s="103"/>
      <c r="IA77" s="103"/>
      <c r="IB77" s="103"/>
      <c r="IC77" s="103"/>
      <c r="ID77" s="103"/>
      <c r="IE77" s="103"/>
      <c r="IF77" s="103"/>
      <c r="IG77" s="103"/>
      <c r="IH77" s="103"/>
      <c r="II77" s="103"/>
      <c r="IJ77" s="103"/>
      <c r="IK77" s="103"/>
      <c r="IL77" s="103"/>
      <c r="IM77" s="103"/>
      <c r="IN77" s="103"/>
      <c r="IO77" s="103"/>
      <c r="IP77" s="103"/>
      <c r="IQ77" s="103"/>
      <c r="IR77" s="103"/>
      <c r="IS77" s="103"/>
      <c r="IT77" s="103"/>
      <c r="IU77" s="103"/>
      <c r="IV77" s="103"/>
      <c r="IW77" s="103"/>
      <c r="IX77" s="103"/>
      <c r="IY77" s="103"/>
      <c r="IZ77" s="103"/>
      <c r="JA77" s="103"/>
      <c r="JB77" s="103"/>
      <c r="JC77" s="103"/>
      <c r="JD77" s="103"/>
      <c r="JE77" s="103"/>
      <c r="JF77" s="103"/>
      <c r="JG77" s="103"/>
      <c r="JH77" s="103"/>
      <c r="JI77" s="103"/>
      <c r="JJ77" s="103"/>
      <c r="JK77" s="103"/>
      <c r="JL77" s="103"/>
      <c r="JM77" s="103"/>
      <c r="JN77" s="103"/>
      <c r="JO77" s="103"/>
      <c r="JP77" s="103"/>
      <c r="JQ77" s="103"/>
      <c r="JR77" s="103"/>
      <c r="JS77" s="103"/>
      <c r="JT77" s="103"/>
      <c r="JU77" s="103"/>
      <c r="JV77" s="103"/>
      <c r="JW77" s="103"/>
      <c r="JX77" s="103"/>
      <c r="JY77" s="103"/>
      <c r="JZ77" s="103"/>
      <c r="KA77" s="103"/>
      <c r="KB77" s="103"/>
      <c r="KC77" s="103"/>
      <c r="KD77" s="103"/>
      <c r="KE77" s="103"/>
      <c r="KF77" s="103"/>
      <c r="KG77" s="103"/>
      <c r="KH77" s="103"/>
      <c r="KI77" s="103"/>
      <c r="KJ77" s="103"/>
      <c r="KK77" s="103"/>
      <c r="KL77" s="103"/>
      <c r="KM77" s="103"/>
      <c r="KN77" s="103"/>
      <c r="KO77" s="103"/>
      <c r="KP77" s="103"/>
      <c r="KQ77" s="103"/>
      <c r="KR77" s="103"/>
      <c r="KS77" s="103"/>
      <c r="KT77" s="103"/>
      <c r="KU77" s="103"/>
      <c r="KV77" s="103"/>
      <c r="KW77" s="103"/>
      <c r="KX77" s="103"/>
      <c r="KY77" s="103"/>
      <c r="KZ77" s="103"/>
      <c r="LA77" s="103"/>
      <c r="LB77" s="103"/>
      <c r="LC77" s="103"/>
      <c r="LD77" s="103"/>
      <c r="LE77" s="103"/>
      <c r="LF77" s="103"/>
      <c r="LG77" s="103"/>
      <c r="LH77" s="103"/>
      <c r="LI77" s="103"/>
      <c r="LJ77" s="103"/>
      <c r="LK77" s="103"/>
      <c r="LL77" s="103"/>
      <c r="LM77" s="103"/>
      <c r="LN77" s="103"/>
      <c r="LO77" s="103"/>
      <c r="LP77" s="103"/>
      <c r="LQ77" s="103"/>
      <c r="LR77" s="103"/>
      <c r="LS77" s="103"/>
      <c r="LT77" s="103"/>
      <c r="LU77" s="103"/>
      <c r="LV77" s="103"/>
      <c r="LW77" s="103"/>
      <c r="LX77" s="103"/>
      <c r="LY77" s="103"/>
      <c r="LZ77" s="103"/>
      <c r="MA77" s="103"/>
      <c r="MB77" s="103"/>
      <c r="MC77" s="103"/>
      <c r="MD77" s="103"/>
      <c r="ME77" s="103"/>
      <c r="MF77" s="103"/>
      <c r="MG77" s="103"/>
      <c r="MH77" s="103"/>
      <c r="MI77" s="103"/>
      <c r="MJ77" s="103"/>
      <c r="MK77" s="103"/>
      <c r="ML77" s="103"/>
      <c r="MM77" s="103"/>
      <c r="MN77" s="103"/>
      <c r="MO77" s="103"/>
      <c r="MP77" s="103"/>
      <c r="MQ77" s="103"/>
      <c r="MR77" s="103"/>
      <c r="MS77" s="103"/>
      <c r="MT77" s="103"/>
      <c r="MU77" s="103"/>
      <c r="MV77" s="103"/>
      <c r="MW77" s="103"/>
      <c r="MX77" s="103"/>
      <c r="MY77" s="103"/>
      <c r="MZ77" s="103"/>
      <c r="NA77" s="103"/>
      <c r="NB77" s="103"/>
      <c r="NC77" s="103"/>
      <c r="ND77" s="103"/>
      <c r="NE77" s="103"/>
      <c r="NF77" s="103"/>
      <c r="NG77" s="103"/>
      <c r="NH77" s="103"/>
      <c r="NI77" s="103"/>
      <c r="NJ77" s="103"/>
      <c r="NK77" s="103"/>
      <c r="NL77" s="103"/>
      <c r="NM77" s="103"/>
      <c r="NN77" s="103"/>
      <c r="NO77" s="103"/>
      <c r="NP77" s="103"/>
      <c r="NQ77" s="103"/>
      <c r="NR77" s="103"/>
      <c r="NS77" s="103"/>
      <c r="NT77" s="103"/>
      <c r="NU77" s="103"/>
      <c r="NV77" s="103"/>
      <c r="NW77" s="103"/>
      <c r="NX77" s="103"/>
      <c r="NY77" s="103"/>
      <c r="NZ77" s="103"/>
      <c r="OA77" s="103"/>
      <c r="OB77" s="103"/>
      <c r="OC77" s="103"/>
      <c r="OD77" s="103"/>
      <c r="OE77" s="103"/>
      <c r="OF77" s="103"/>
      <c r="OG77" s="103"/>
      <c r="OH77" s="103"/>
      <c r="OI77" s="103"/>
      <c r="OJ77" s="103"/>
      <c r="OK77" s="103"/>
      <c r="OL77" s="103"/>
      <c r="OM77" s="103"/>
      <c r="ON77" s="103"/>
      <c r="OO77" s="103"/>
      <c r="OP77" s="103"/>
      <c r="OQ77" s="103"/>
      <c r="OR77" s="103"/>
      <c r="OS77" s="103"/>
      <c r="OT77" s="103"/>
      <c r="OU77" s="103"/>
      <c r="OV77" s="103"/>
      <c r="OW77" s="103"/>
      <c r="OX77" s="103"/>
      <c r="OY77" s="103"/>
      <c r="OZ77" s="103"/>
      <c r="PA77" s="103"/>
      <c r="PB77" s="103"/>
      <c r="PC77" s="103"/>
      <c r="PD77" s="103"/>
      <c r="PE77" s="103"/>
      <c r="PF77" s="103"/>
      <c r="PG77" s="103"/>
      <c r="PH77" s="103"/>
      <c r="PI77" s="103"/>
      <c r="PJ77" s="103"/>
      <c r="PK77" s="103"/>
      <c r="PL77" s="103"/>
      <c r="PM77" s="103"/>
      <c r="PN77" s="103"/>
      <c r="PO77" s="103"/>
      <c r="PP77" s="103"/>
      <c r="PQ77" s="103"/>
      <c r="PR77" s="103"/>
      <c r="PS77" s="103"/>
      <c r="PT77" s="103"/>
      <c r="PU77" s="103"/>
      <c r="PV77" s="103"/>
      <c r="PW77" s="103"/>
      <c r="PX77" s="103"/>
      <c r="PY77" s="103"/>
      <c r="PZ77" s="103"/>
      <c r="QA77" s="103"/>
      <c r="QB77" s="103"/>
      <c r="QC77" s="103"/>
      <c r="QD77" s="103"/>
      <c r="QE77" s="103"/>
      <c r="QF77" s="103"/>
      <c r="QG77" s="103"/>
      <c r="QH77" s="103"/>
      <c r="QI77" s="103"/>
      <c r="QJ77" s="103"/>
      <c r="QK77" s="103"/>
      <c r="QL77" s="103"/>
      <c r="QM77" s="103"/>
      <c r="QN77" s="103"/>
      <c r="QO77" s="103"/>
      <c r="QP77" s="103"/>
      <c r="QQ77" s="103"/>
      <c r="QR77" s="103"/>
      <c r="QS77" s="103"/>
      <c r="QT77" s="103"/>
      <c r="QU77" s="103"/>
      <c r="QV77" s="103"/>
      <c r="QW77" s="103"/>
      <c r="QX77" s="103"/>
      <c r="QY77" s="103"/>
      <c r="QZ77" s="103"/>
      <c r="RA77" s="103"/>
      <c r="RB77" s="103"/>
      <c r="RC77" s="103"/>
      <c r="RD77" s="103"/>
      <c r="RE77" s="103"/>
      <c r="RF77" s="103"/>
      <c r="RG77" s="103"/>
      <c r="RH77" s="103"/>
      <c r="RI77" s="103"/>
      <c r="RJ77" s="103"/>
      <c r="RK77" s="103"/>
      <c r="RL77" s="103"/>
      <c r="RM77" s="103"/>
      <c r="RN77" s="103"/>
      <c r="RO77" s="103"/>
      <c r="RP77" s="103"/>
      <c r="RQ77" s="103"/>
      <c r="RR77" s="103"/>
      <c r="RS77" s="103"/>
      <c r="RT77" s="103"/>
      <c r="RU77" s="103"/>
      <c r="RV77" s="103"/>
      <c r="RW77" s="103"/>
      <c r="RX77" s="103"/>
      <c r="RY77" s="103"/>
      <c r="RZ77" s="103"/>
      <c r="SA77" s="103"/>
      <c r="SB77" s="103"/>
      <c r="SC77" s="103"/>
      <c r="SD77" s="103"/>
      <c r="SE77" s="103"/>
      <c r="SF77" s="103"/>
      <c r="SG77" s="103"/>
      <c r="SH77" s="103"/>
      <c r="SI77" s="103"/>
      <c r="SJ77" s="103"/>
      <c r="SK77" s="103"/>
      <c r="SL77" s="103"/>
      <c r="SM77" s="103"/>
      <c r="SN77" s="103"/>
      <c r="SO77" s="103"/>
      <c r="SP77" s="103"/>
      <c r="SQ77" s="103"/>
      <c r="SR77" s="103"/>
      <c r="SS77" s="103"/>
      <c r="ST77" s="103"/>
      <c r="SU77" s="103"/>
      <c r="SV77" s="103"/>
      <c r="SW77" s="103"/>
      <c r="SX77" s="103"/>
      <c r="SY77" s="103"/>
      <c r="SZ77" s="103"/>
      <c r="TA77" s="103"/>
      <c r="TB77" s="103"/>
      <c r="TC77" s="103"/>
      <c r="TD77" s="103"/>
      <c r="TE77" s="103"/>
      <c r="TF77" s="103"/>
      <c r="TG77" s="103"/>
      <c r="TH77" s="103"/>
      <c r="TI77" s="103"/>
      <c r="TJ77" s="103"/>
      <c r="TK77" s="103"/>
      <c r="TL77" s="103"/>
      <c r="TM77" s="103"/>
      <c r="TN77" s="103"/>
      <c r="TO77" s="103"/>
      <c r="TP77" s="103"/>
      <c r="TQ77" s="103"/>
      <c r="TR77" s="103"/>
      <c r="TS77" s="103"/>
      <c r="TT77" s="103"/>
      <c r="TU77" s="103"/>
      <c r="TV77" s="103"/>
      <c r="TW77" s="103"/>
      <c r="TX77" s="103"/>
      <c r="TY77" s="103"/>
      <c r="TZ77" s="103"/>
      <c r="UA77" s="103"/>
      <c r="UB77" s="103"/>
      <c r="UC77" s="103"/>
      <c r="UD77" s="103"/>
      <c r="UE77" s="103"/>
      <c r="UF77" s="103"/>
      <c r="UG77" s="103"/>
      <c r="UH77" s="103"/>
      <c r="UI77" s="103"/>
      <c r="UJ77" s="103"/>
      <c r="UK77" s="103"/>
      <c r="UL77" s="103"/>
      <c r="UM77" s="103"/>
      <c r="UN77" s="103"/>
      <c r="UO77" s="103"/>
      <c r="UP77" s="103"/>
      <c r="UQ77" s="103"/>
      <c r="UR77" s="103"/>
      <c r="US77" s="103"/>
      <c r="UT77" s="103"/>
      <c r="UU77" s="103"/>
      <c r="UV77" s="103"/>
      <c r="UW77" s="103"/>
      <c r="UX77" s="103"/>
      <c r="UY77" s="103"/>
      <c r="UZ77" s="103"/>
      <c r="VA77" s="103"/>
      <c r="VB77" s="103"/>
      <c r="VC77" s="103"/>
      <c r="VD77" s="103"/>
      <c r="VE77" s="103"/>
      <c r="VF77" s="103"/>
      <c r="VG77" s="103"/>
      <c r="VH77" s="103"/>
      <c r="VI77" s="103"/>
      <c r="VJ77" s="103"/>
      <c r="VK77" s="103"/>
      <c r="VL77" s="103"/>
      <c r="VM77" s="103"/>
      <c r="VN77" s="103"/>
      <c r="VO77" s="103"/>
      <c r="VP77" s="103"/>
      <c r="VQ77" s="103"/>
      <c r="VR77" s="103"/>
      <c r="VS77" s="103"/>
      <c r="VT77" s="103"/>
      <c r="VU77" s="103"/>
      <c r="VV77" s="103"/>
      <c r="VW77" s="103"/>
      <c r="VX77" s="103"/>
      <c r="VY77" s="103"/>
      <c r="VZ77" s="103"/>
      <c r="WA77" s="103"/>
      <c r="WB77" s="103"/>
      <c r="WC77" s="103"/>
      <c r="WD77" s="103"/>
      <c r="WE77" s="103"/>
      <c r="WF77" s="103"/>
      <c r="WG77" s="103"/>
      <c r="WH77" s="103"/>
      <c r="WI77" s="103"/>
      <c r="WJ77" s="103"/>
      <c r="WK77" s="103"/>
      <c r="WL77" s="103"/>
      <c r="WM77" s="103"/>
      <c r="WN77" s="103"/>
      <c r="WO77" s="103"/>
      <c r="WP77" s="103"/>
      <c r="WQ77" s="103"/>
      <c r="WR77" s="103"/>
      <c r="WS77" s="103"/>
      <c r="WT77" s="103"/>
      <c r="WU77" s="103"/>
      <c r="WV77" s="103"/>
      <c r="WW77" s="103"/>
      <c r="WX77" s="103"/>
      <c r="WY77" s="103"/>
      <c r="WZ77" s="103"/>
      <c r="XA77" s="103"/>
      <c r="XB77" s="103"/>
      <c r="XC77" s="103"/>
      <c r="XD77" s="103"/>
      <c r="XE77" s="103"/>
      <c r="XF77" s="103"/>
      <c r="XG77" s="103"/>
      <c r="XH77" s="103"/>
      <c r="XI77" s="103"/>
      <c r="XJ77" s="103"/>
      <c r="XK77" s="103"/>
      <c r="XL77" s="103"/>
      <c r="XM77" s="103"/>
      <c r="XN77" s="103"/>
      <c r="XO77" s="103"/>
      <c r="XP77" s="103"/>
      <c r="XQ77" s="103"/>
      <c r="XR77" s="103"/>
      <c r="XS77" s="103"/>
      <c r="XT77" s="103"/>
      <c r="XU77" s="103"/>
      <c r="XV77" s="103"/>
      <c r="XW77" s="103"/>
      <c r="XX77" s="103"/>
      <c r="XY77" s="103"/>
      <c r="XZ77" s="103"/>
      <c r="YA77" s="103"/>
      <c r="YB77" s="103"/>
      <c r="YC77" s="103"/>
      <c r="YD77" s="103"/>
      <c r="YE77" s="103"/>
      <c r="YF77" s="103"/>
      <c r="YG77" s="103"/>
      <c r="YH77" s="103"/>
      <c r="YI77" s="103"/>
      <c r="YJ77" s="103"/>
      <c r="YK77" s="103"/>
      <c r="YL77" s="103"/>
      <c r="YM77" s="103"/>
      <c r="YN77" s="103"/>
      <c r="YO77" s="103"/>
      <c r="YP77" s="103"/>
      <c r="YQ77" s="103"/>
      <c r="YR77" s="103"/>
      <c r="YS77" s="103"/>
      <c r="YT77" s="103"/>
      <c r="YU77" s="103"/>
      <c r="YV77" s="103"/>
      <c r="YW77" s="103"/>
      <c r="YX77" s="103"/>
      <c r="YY77" s="103"/>
      <c r="YZ77" s="103"/>
      <c r="ZA77" s="103"/>
      <c r="ZB77" s="103"/>
      <c r="ZC77" s="103"/>
      <c r="ZD77" s="103"/>
      <c r="ZE77" s="103"/>
      <c r="ZF77" s="103"/>
      <c r="ZG77" s="103"/>
      <c r="ZH77" s="103"/>
      <c r="ZI77" s="103"/>
      <c r="ZJ77" s="103"/>
      <c r="ZK77" s="103"/>
      <c r="ZL77" s="103"/>
      <c r="ZM77" s="103"/>
      <c r="ZN77" s="103"/>
      <c r="ZO77" s="103"/>
      <c r="ZP77" s="103"/>
      <c r="ZQ77" s="103"/>
      <c r="ZR77" s="103"/>
      <c r="ZS77" s="103"/>
      <c r="ZT77" s="103"/>
      <c r="ZU77" s="103"/>
      <c r="ZV77" s="103"/>
      <c r="ZW77" s="103"/>
      <c r="ZX77" s="103"/>
      <c r="ZY77" s="103"/>
      <c r="ZZ77" s="103"/>
      <c r="AAA77" s="103"/>
      <c r="AAB77" s="103"/>
      <c r="AAC77" s="103"/>
      <c r="AAD77" s="103"/>
      <c r="AAE77" s="103"/>
      <c r="AAF77" s="103"/>
      <c r="AAG77" s="103"/>
      <c r="AAH77" s="103"/>
      <c r="AAI77" s="103"/>
      <c r="AAJ77" s="103"/>
      <c r="AAK77" s="103"/>
      <c r="AAL77" s="103"/>
      <c r="AAM77" s="103"/>
      <c r="AAN77" s="103"/>
      <c r="AAO77" s="103"/>
      <c r="AAP77" s="103"/>
      <c r="AAQ77" s="103"/>
      <c r="AAR77" s="103"/>
      <c r="AAS77" s="103"/>
      <c r="AAT77" s="103"/>
      <c r="AAU77" s="103"/>
      <c r="AAV77" s="103"/>
      <c r="AAW77" s="103"/>
      <c r="AAX77" s="103"/>
      <c r="AAY77" s="103"/>
      <c r="AAZ77" s="103"/>
      <c r="ABA77" s="103"/>
      <c r="ABB77" s="103"/>
      <c r="ABC77" s="103"/>
      <c r="ABD77" s="103"/>
      <c r="ABE77" s="103"/>
      <c r="ABF77" s="103"/>
      <c r="ABG77" s="103"/>
      <c r="ABH77" s="103"/>
      <c r="ABI77" s="103"/>
      <c r="ABJ77" s="103"/>
      <c r="ABK77" s="103"/>
      <c r="ABL77" s="103"/>
      <c r="ABM77" s="103"/>
      <c r="ABN77" s="103"/>
      <c r="ABO77" s="103"/>
      <c r="ABP77" s="103"/>
      <c r="ABQ77" s="103"/>
      <c r="ABR77" s="103"/>
      <c r="ABS77" s="103"/>
      <c r="ABT77" s="103"/>
      <c r="ABU77" s="103"/>
      <c r="ABV77" s="103"/>
      <c r="ABW77" s="103"/>
      <c r="ABX77" s="103"/>
      <c r="ABY77" s="103"/>
      <c r="ABZ77" s="103"/>
      <c r="ACA77" s="103"/>
      <c r="ACB77" s="103"/>
      <c r="ACC77" s="103"/>
      <c r="ACD77" s="103"/>
      <c r="ACE77" s="103"/>
      <c r="ACF77" s="103"/>
      <c r="ACG77" s="103"/>
      <c r="ACH77" s="103"/>
      <c r="ACI77" s="103"/>
      <c r="ACJ77" s="103"/>
      <c r="ACK77" s="103"/>
      <c r="ACL77" s="103"/>
      <c r="ACM77" s="103"/>
      <c r="ACN77" s="103"/>
      <c r="ACO77" s="103"/>
      <c r="ACP77" s="103"/>
      <c r="ACQ77" s="103"/>
      <c r="ACR77" s="103"/>
      <c r="ACS77" s="103"/>
      <c r="ACT77" s="103"/>
      <c r="ACU77" s="103"/>
      <c r="ACV77" s="103"/>
      <c r="ACW77" s="103"/>
      <c r="ACX77" s="103"/>
      <c r="ACY77" s="103"/>
      <c r="ACZ77" s="103"/>
      <c r="ADA77" s="103"/>
      <c r="ADB77" s="103"/>
      <c r="ADC77" s="103"/>
      <c r="ADD77" s="103"/>
      <c r="ADE77" s="103"/>
      <c r="ADF77" s="103"/>
      <c r="ADG77" s="103"/>
      <c r="ADH77" s="103"/>
      <c r="ADI77" s="103"/>
      <c r="ADJ77" s="103"/>
      <c r="ADK77" s="103"/>
      <c r="ADL77" s="103"/>
      <c r="ADM77" s="103"/>
      <c r="ADN77" s="103"/>
      <c r="ADO77" s="103"/>
      <c r="ADP77" s="103"/>
      <c r="ADQ77" s="103"/>
      <c r="ADR77" s="103"/>
      <c r="ADS77" s="103"/>
      <c r="ADT77" s="103"/>
      <c r="ADU77" s="103"/>
      <c r="ADV77" s="103"/>
      <c r="ADW77" s="103"/>
      <c r="ADX77" s="103"/>
      <c r="ADY77" s="103"/>
      <c r="ADZ77" s="103"/>
      <c r="AEA77" s="103"/>
      <c r="AEB77" s="103"/>
      <c r="AEC77" s="103"/>
      <c r="AED77" s="103"/>
      <c r="AEE77" s="103"/>
      <c r="AEF77" s="103"/>
      <c r="AEG77" s="103"/>
      <c r="AEH77" s="103"/>
      <c r="AEI77" s="103"/>
      <c r="AEJ77" s="103"/>
      <c r="AEK77" s="103"/>
      <c r="AEL77" s="103"/>
      <c r="AEM77" s="103"/>
      <c r="AEN77" s="103"/>
      <c r="AEO77" s="103"/>
      <c r="AEP77" s="103"/>
      <c r="AEQ77" s="103"/>
      <c r="AER77" s="103"/>
      <c r="AES77" s="103"/>
      <c r="AET77" s="103"/>
      <c r="AEU77" s="103"/>
      <c r="AEV77" s="103"/>
      <c r="AEW77" s="103"/>
      <c r="AEX77" s="103"/>
      <c r="AEY77" s="103"/>
      <c r="AEZ77" s="103"/>
      <c r="AFA77" s="103"/>
      <c r="AFB77" s="103"/>
      <c r="AFC77" s="103"/>
      <c r="AFD77" s="103"/>
      <c r="AFE77" s="103"/>
      <c r="AFF77" s="103"/>
      <c r="AFG77" s="103"/>
      <c r="AFH77" s="103"/>
      <c r="AFI77" s="103"/>
      <c r="AFJ77" s="103"/>
      <c r="AFK77" s="103"/>
      <c r="AFL77" s="103"/>
      <c r="AFM77" s="103"/>
      <c r="AFN77" s="103"/>
      <c r="AFO77" s="103"/>
      <c r="AFP77" s="103"/>
      <c r="AFQ77" s="103"/>
      <c r="AFR77" s="103"/>
      <c r="AFS77" s="103"/>
      <c r="AFT77" s="103"/>
      <c r="AFU77" s="103"/>
      <c r="AFV77" s="103"/>
      <c r="AFW77" s="103"/>
      <c r="AFX77" s="103"/>
      <c r="AFY77" s="103"/>
      <c r="AFZ77" s="103"/>
      <c r="AGA77" s="103"/>
      <c r="AGB77" s="103"/>
      <c r="AGC77" s="103"/>
      <c r="AGD77" s="103"/>
      <c r="AGE77" s="103"/>
      <c r="AGF77" s="103"/>
      <c r="AGG77" s="103"/>
      <c r="AGH77" s="103"/>
      <c r="AGI77" s="103"/>
      <c r="AGJ77" s="103"/>
      <c r="AGK77" s="103"/>
      <c r="AGL77" s="103"/>
      <c r="AGM77" s="103"/>
      <c r="AGN77" s="103"/>
      <c r="AGO77" s="103"/>
      <c r="AGP77" s="103"/>
      <c r="AGQ77" s="103"/>
      <c r="AGR77" s="103"/>
      <c r="AGS77" s="103"/>
      <c r="AGT77" s="103"/>
      <c r="AGU77" s="103"/>
      <c r="AGV77" s="103"/>
      <c r="AGW77" s="103"/>
      <c r="AGX77" s="103"/>
      <c r="AGY77" s="103"/>
      <c r="AGZ77" s="103"/>
      <c r="AHA77" s="103"/>
      <c r="AHB77" s="103"/>
      <c r="AHC77" s="103"/>
      <c r="AHD77" s="103"/>
      <c r="AHE77" s="103"/>
      <c r="AHF77" s="103"/>
      <c r="AHG77" s="103"/>
      <c r="AHH77" s="103"/>
      <c r="AHI77" s="103"/>
      <c r="AHJ77" s="103"/>
      <c r="AHK77" s="103"/>
      <c r="AHL77" s="103"/>
      <c r="AHM77" s="103"/>
      <c r="AHN77" s="103"/>
      <c r="AHO77" s="103"/>
      <c r="AHP77" s="103"/>
      <c r="AHQ77" s="103"/>
      <c r="AHR77" s="103"/>
      <c r="AHS77" s="103"/>
      <c r="AHT77" s="103"/>
      <c r="AHU77" s="103"/>
      <c r="AHV77" s="103"/>
      <c r="AHW77" s="103"/>
      <c r="AHX77" s="103"/>
      <c r="AHY77" s="103"/>
      <c r="AHZ77" s="103"/>
      <c r="AIA77" s="103"/>
      <c r="AIB77" s="103"/>
      <c r="AIC77" s="103"/>
      <c r="AID77" s="103"/>
      <c r="AIE77" s="103"/>
      <c r="AIF77" s="103"/>
      <c r="AIG77" s="103"/>
      <c r="AIH77" s="103"/>
      <c r="AII77" s="103"/>
      <c r="AIJ77" s="103"/>
      <c r="AIK77" s="103"/>
      <c r="AIL77" s="103"/>
      <c r="AIM77" s="103"/>
      <c r="AIN77" s="103"/>
      <c r="AIO77" s="103"/>
      <c r="AIP77" s="103"/>
      <c r="AIQ77" s="103"/>
      <c r="AIR77" s="103"/>
      <c r="AIS77" s="103"/>
      <c r="AIT77" s="103"/>
      <c r="AIU77" s="103"/>
      <c r="AIV77" s="103"/>
      <c r="AIW77" s="103"/>
      <c r="AIX77" s="103"/>
      <c r="AIY77" s="103"/>
      <c r="AIZ77" s="103"/>
      <c r="AJA77" s="103"/>
      <c r="AJB77" s="103"/>
      <c r="AJC77" s="103"/>
      <c r="AJD77" s="103"/>
      <c r="AJE77" s="103"/>
      <c r="AJF77" s="103"/>
      <c r="AJG77" s="103"/>
      <c r="AJH77" s="103"/>
      <c r="AJI77" s="103"/>
      <c r="AJJ77" s="103"/>
      <c r="AJK77" s="103"/>
      <c r="AJL77" s="103"/>
      <c r="AJM77" s="103"/>
      <c r="AJN77" s="103"/>
      <c r="AJO77" s="103"/>
      <c r="AJP77" s="103"/>
      <c r="AJQ77" s="103"/>
      <c r="AJR77" s="103"/>
      <c r="AJS77" s="103"/>
      <c r="AJT77" s="103"/>
      <c r="AJU77" s="103"/>
      <c r="AJV77" s="103"/>
      <c r="AJW77" s="103"/>
      <c r="AJX77" s="103"/>
      <c r="AJY77" s="103"/>
      <c r="AJZ77" s="103"/>
      <c r="AKA77" s="103"/>
      <c r="AKB77" s="103"/>
      <c r="AKC77" s="103"/>
      <c r="AKD77" s="103"/>
      <c r="AKE77" s="103"/>
      <c r="AKF77" s="103"/>
      <c r="AKG77" s="103"/>
      <c r="AKH77" s="103"/>
      <c r="AKI77" s="103"/>
      <c r="AKJ77" s="103"/>
      <c r="AKK77" s="103"/>
      <c r="AKL77" s="103"/>
      <c r="AKM77" s="103"/>
      <c r="AKN77" s="103"/>
      <c r="AKO77" s="103"/>
      <c r="AKP77" s="103"/>
      <c r="AKQ77" s="103"/>
      <c r="AKR77" s="103"/>
      <c r="AKS77" s="103"/>
      <c r="AKT77" s="103"/>
      <c r="AKU77" s="103"/>
      <c r="AKV77" s="103"/>
      <c r="AKW77" s="103"/>
      <c r="AKX77" s="103"/>
      <c r="AKY77" s="103"/>
      <c r="AKZ77" s="103"/>
      <c r="ALA77" s="103"/>
      <c r="ALB77" s="103"/>
      <c r="ALC77" s="103"/>
      <c r="ALD77" s="103"/>
      <c r="ALE77" s="103"/>
      <c r="ALF77" s="103"/>
      <c r="ALG77" s="103"/>
      <c r="ALH77" s="103"/>
      <c r="ALI77" s="103"/>
      <c r="ALJ77" s="103"/>
      <c r="ALK77" s="103"/>
      <c r="ALL77" s="103"/>
      <c r="ALM77" s="103"/>
      <c r="ALN77" s="103"/>
      <c r="ALO77" s="103"/>
      <c r="ALP77" s="103"/>
      <c r="ALQ77" s="103"/>
      <c r="ALR77" s="103"/>
      <c r="ALS77" s="103"/>
      <c r="ALT77" s="103"/>
      <c r="ALU77" s="103"/>
      <c r="ALV77" s="103"/>
      <c r="ALW77" s="103"/>
      <c r="ALX77" s="103"/>
      <c r="ALY77" s="103"/>
      <c r="ALZ77" s="103"/>
      <c r="AMA77" s="103"/>
      <c r="AMB77" s="103"/>
      <c r="AMC77" s="103"/>
      <c r="AMD77" s="103"/>
      <c r="AME77" s="103"/>
      <c r="AMF77" s="103"/>
      <c r="AMG77" s="103"/>
      <c r="AMH77" s="103"/>
      <c r="AMI77" s="103"/>
      <c r="AMJ77" s="103"/>
      <c r="AMK77" s="103"/>
      <c r="AML77" s="103"/>
      <c r="AMM77" s="103"/>
      <c r="AMN77" s="103"/>
      <c r="AMO77" s="103"/>
      <c r="AMP77" s="103"/>
      <c r="AMQ77" s="103"/>
    </row>
    <row r="78" spans="1:1031" s="104" customFormat="1" ht="81.75" customHeight="1" thickBot="1" x14ac:dyDescent="0.3">
      <c r="A78" s="22">
        <v>62</v>
      </c>
      <c r="B78" s="255"/>
      <c r="C78" s="72" t="s">
        <v>79</v>
      </c>
      <c r="D78" s="72" t="s">
        <v>440</v>
      </c>
      <c r="E78" s="72" t="s">
        <v>443</v>
      </c>
      <c r="F78" s="99" t="s">
        <v>446</v>
      </c>
      <c r="G78" s="59" t="s">
        <v>253</v>
      </c>
      <c r="H78" s="100" t="s">
        <v>448</v>
      </c>
      <c r="I78" s="85">
        <v>42370</v>
      </c>
      <c r="J78" s="85">
        <v>43890</v>
      </c>
      <c r="K78" s="59" t="s">
        <v>164</v>
      </c>
      <c r="L78" s="59" t="s">
        <v>29</v>
      </c>
      <c r="M78" s="59" t="s">
        <v>30</v>
      </c>
      <c r="N78" s="59" t="s">
        <v>30</v>
      </c>
      <c r="O78" s="59" t="s">
        <v>31</v>
      </c>
      <c r="P78" s="59">
        <v>121</v>
      </c>
      <c r="Q78" s="84">
        <v>35278785.379999995</v>
      </c>
      <c r="R78" s="170">
        <v>0</v>
      </c>
      <c r="S78" s="84">
        <v>6347491.6800000072</v>
      </c>
      <c r="T78" s="112">
        <f t="shared" si="9"/>
        <v>41626277.060000002</v>
      </c>
      <c r="U78" s="84">
        <v>0</v>
      </c>
      <c r="V78" s="171">
        <v>2604172.7799999998</v>
      </c>
      <c r="W78" s="112">
        <f t="shared" si="8"/>
        <v>44230449.840000004</v>
      </c>
      <c r="X78" s="101" t="str">
        <f t="shared" si="6"/>
        <v>în implementare</v>
      </c>
      <c r="Y78" s="86">
        <v>1</v>
      </c>
      <c r="Z78" s="87">
        <f>8713179.55+12418795.19</f>
        <v>21131974.740000002</v>
      </c>
      <c r="AA78" s="84">
        <v>0</v>
      </c>
      <c r="AB78" s="102"/>
      <c r="AC78" s="102"/>
      <c r="AD78" s="102"/>
      <c r="AE78" s="102"/>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3"/>
      <c r="HN78" s="103"/>
      <c r="HO78" s="103"/>
      <c r="HP78" s="103"/>
      <c r="HQ78" s="103"/>
      <c r="HR78" s="103"/>
      <c r="HS78" s="103"/>
      <c r="HT78" s="103"/>
      <c r="HU78" s="103"/>
      <c r="HV78" s="103"/>
      <c r="HW78" s="103"/>
      <c r="HX78" s="103"/>
      <c r="HY78" s="103"/>
      <c r="HZ78" s="103"/>
      <c r="IA78" s="103"/>
      <c r="IB78" s="103"/>
      <c r="IC78" s="103"/>
      <c r="ID78" s="103"/>
      <c r="IE78" s="103"/>
      <c r="IF78" s="103"/>
      <c r="IG78" s="103"/>
      <c r="IH78" s="103"/>
      <c r="II78" s="103"/>
      <c r="IJ78" s="103"/>
      <c r="IK78" s="103"/>
      <c r="IL78" s="103"/>
      <c r="IM78" s="103"/>
      <c r="IN78" s="103"/>
      <c r="IO78" s="103"/>
      <c r="IP78" s="103"/>
      <c r="IQ78" s="103"/>
      <c r="IR78" s="103"/>
      <c r="IS78" s="103"/>
      <c r="IT78" s="103"/>
      <c r="IU78" s="103"/>
      <c r="IV78" s="103"/>
      <c r="IW78" s="103"/>
      <c r="IX78" s="103"/>
      <c r="IY78" s="103"/>
      <c r="IZ78" s="103"/>
      <c r="JA78" s="103"/>
      <c r="JB78" s="103"/>
      <c r="JC78" s="103"/>
      <c r="JD78" s="103"/>
      <c r="JE78" s="103"/>
      <c r="JF78" s="103"/>
      <c r="JG78" s="103"/>
      <c r="JH78" s="103"/>
      <c r="JI78" s="103"/>
      <c r="JJ78" s="103"/>
      <c r="JK78" s="103"/>
      <c r="JL78" s="103"/>
      <c r="JM78" s="103"/>
      <c r="JN78" s="103"/>
      <c r="JO78" s="103"/>
      <c r="JP78" s="103"/>
      <c r="JQ78" s="103"/>
      <c r="JR78" s="103"/>
      <c r="JS78" s="103"/>
      <c r="JT78" s="103"/>
      <c r="JU78" s="103"/>
      <c r="JV78" s="103"/>
      <c r="JW78" s="103"/>
      <c r="JX78" s="103"/>
      <c r="JY78" s="103"/>
      <c r="JZ78" s="103"/>
      <c r="KA78" s="103"/>
      <c r="KB78" s="103"/>
      <c r="KC78" s="103"/>
      <c r="KD78" s="103"/>
      <c r="KE78" s="103"/>
      <c r="KF78" s="103"/>
      <c r="KG78" s="103"/>
      <c r="KH78" s="103"/>
      <c r="KI78" s="103"/>
      <c r="KJ78" s="103"/>
      <c r="KK78" s="103"/>
      <c r="KL78" s="103"/>
      <c r="KM78" s="103"/>
      <c r="KN78" s="103"/>
      <c r="KO78" s="103"/>
      <c r="KP78" s="103"/>
      <c r="KQ78" s="103"/>
      <c r="KR78" s="103"/>
      <c r="KS78" s="103"/>
      <c r="KT78" s="103"/>
      <c r="KU78" s="103"/>
      <c r="KV78" s="103"/>
      <c r="KW78" s="103"/>
      <c r="KX78" s="103"/>
      <c r="KY78" s="103"/>
      <c r="KZ78" s="103"/>
      <c r="LA78" s="103"/>
      <c r="LB78" s="103"/>
      <c r="LC78" s="103"/>
      <c r="LD78" s="103"/>
      <c r="LE78" s="103"/>
      <c r="LF78" s="103"/>
      <c r="LG78" s="103"/>
      <c r="LH78" s="103"/>
      <c r="LI78" s="103"/>
      <c r="LJ78" s="103"/>
      <c r="LK78" s="103"/>
      <c r="LL78" s="103"/>
      <c r="LM78" s="103"/>
      <c r="LN78" s="103"/>
      <c r="LO78" s="103"/>
      <c r="LP78" s="103"/>
      <c r="LQ78" s="103"/>
      <c r="LR78" s="103"/>
      <c r="LS78" s="103"/>
      <c r="LT78" s="103"/>
      <c r="LU78" s="103"/>
      <c r="LV78" s="103"/>
      <c r="LW78" s="103"/>
      <c r="LX78" s="103"/>
      <c r="LY78" s="103"/>
      <c r="LZ78" s="103"/>
      <c r="MA78" s="103"/>
      <c r="MB78" s="103"/>
      <c r="MC78" s="103"/>
      <c r="MD78" s="103"/>
      <c r="ME78" s="103"/>
      <c r="MF78" s="103"/>
      <c r="MG78" s="103"/>
      <c r="MH78" s="103"/>
      <c r="MI78" s="103"/>
      <c r="MJ78" s="103"/>
      <c r="MK78" s="103"/>
      <c r="ML78" s="103"/>
      <c r="MM78" s="103"/>
      <c r="MN78" s="103"/>
      <c r="MO78" s="103"/>
      <c r="MP78" s="103"/>
      <c r="MQ78" s="103"/>
      <c r="MR78" s="103"/>
      <c r="MS78" s="103"/>
      <c r="MT78" s="103"/>
      <c r="MU78" s="103"/>
      <c r="MV78" s="103"/>
      <c r="MW78" s="103"/>
      <c r="MX78" s="103"/>
      <c r="MY78" s="103"/>
      <c r="MZ78" s="103"/>
      <c r="NA78" s="103"/>
      <c r="NB78" s="103"/>
      <c r="NC78" s="103"/>
      <c r="ND78" s="103"/>
      <c r="NE78" s="103"/>
      <c r="NF78" s="103"/>
      <c r="NG78" s="103"/>
      <c r="NH78" s="103"/>
      <c r="NI78" s="103"/>
      <c r="NJ78" s="103"/>
      <c r="NK78" s="103"/>
      <c r="NL78" s="103"/>
      <c r="NM78" s="103"/>
      <c r="NN78" s="103"/>
      <c r="NO78" s="103"/>
      <c r="NP78" s="103"/>
      <c r="NQ78" s="103"/>
      <c r="NR78" s="103"/>
      <c r="NS78" s="103"/>
      <c r="NT78" s="103"/>
      <c r="NU78" s="103"/>
      <c r="NV78" s="103"/>
      <c r="NW78" s="103"/>
      <c r="NX78" s="103"/>
      <c r="NY78" s="103"/>
      <c r="NZ78" s="103"/>
      <c r="OA78" s="103"/>
      <c r="OB78" s="103"/>
      <c r="OC78" s="103"/>
      <c r="OD78" s="103"/>
      <c r="OE78" s="103"/>
      <c r="OF78" s="103"/>
      <c r="OG78" s="103"/>
      <c r="OH78" s="103"/>
      <c r="OI78" s="103"/>
      <c r="OJ78" s="103"/>
      <c r="OK78" s="103"/>
      <c r="OL78" s="103"/>
      <c r="OM78" s="103"/>
      <c r="ON78" s="103"/>
      <c r="OO78" s="103"/>
      <c r="OP78" s="103"/>
      <c r="OQ78" s="103"/>
      <c r="OR78" s="103"/>
      <c r="OS78" s="103"/>
      <c r="OT78" s="103"/>
      <c r="OU78" s="103"/>
      <c r="OV78" s="103"/>
      <c r="OW78" s="103"/>
      <c r="OX78" s="103"/>
      <c r="OY78" s="103"/>
      <c r="OZ78" s="103"/>
      <c r="PA78" s="103"/>
      <c r="PB78" s="103"/>
      <c r="PC78" s="103"/>
      <c r="PD78" s="103"/>
      <c r="PE78" s="103"/>
      <c r="PF78" s="103"/>
      <c r="PG78" s="103"/>
      <c r="PH78" s="103"/>
      <c r="PI78" s="103"/>
      <c r="PJ78" s="103"/>
      <c r="PK78" s="103"/>
      <c r="PL78" s="103"/>
      <c r="PM78" s="103"/>
      <c r="PN78" s="103"/>
      <c r="PO78" s="103"/>
      <c r="PP78" s="103"/>
      <c r="PQ78" s="103"/>
      <c r="PR78" s="103"/>
      <c r="PS78" s="103"/>
      <c r="PT78" s="103"/>
      <c r="PU78" s="103"/>
      <c r="PV78" s="103"/>
      <c r="PW78" s="103"/>
      <c r="PX78" s="103"/>
      <c r="PY78" s="103"/>
      <c r="PZ78" s="103"/>
      <c r="QA78" s="103"/>
      <c r="QB78" s="103"/>
      <c r="QC78" s="103"/>
      <c r="QD78" s="103"/>
      <c r="QE78" s="103"/>
      <c r="QF78" s="103"/>
      <c r="QG78" s="103"/>
      <c r="QH78" s="103"/>
      <c r="QI78" s="103"/>
      <c r="QJ78" s="103"/>
      <c r="QK78" s="103"/>
      <c r="QL78" s="103"/>
      <c r="QM78" s="103"/>
      <c r="QN78" s="103"/>
      <c r="QO78" s="103"/>
      <c r="QP78" s="103"/>
      <c r="QQ78" s="103"/>
      <c r="QR78" s="103"/>
      <c r="QS78" s="103"/>
      <c r="QT78" s="103"/>
      <c r="QU78" s="103"/>
      <c r="QV78" s="103"/>
      <c r="QW78" s="103"/>
      <c r="QX78" s="103"/>
      <c r="QY78" s="103"/>
      <c r="QZ78" s="103"/>
      <c r="RA78" s="103"/>
      <c r="RB78" s="103"/>
      <c r="RC78" s="103"/>
      <c r="RD78" s="103"/>
      <c r="RE78" s="103"/>
      <c r="RF78" s="103"/>
      <c r="RG78" s="103"/>
      <c r="RH78" s="103"/>
      <c r="RI78" s="103"/>
      <c r="RJ78" s="103"/>
      <c r="RK78" s="103"/>
      <c r="RL78" s="103"/>
      <c r="RM78" s="103"/>
      <c r="RN78" s="103"/>
      <c r="RO78" s="103"/>
      <c r="RP78" s="103"/>
      <c r="RQ78" s="103"/>
      <c r="RR78" s="103"/>
      <c r="RS78" s="103"/>
      <c r="RT78" s="103"/>
      <c r="RU78" s="103"/>
      <c r="RV78" s="103"/>
      <c r="RW78" s="103"/>
      <c r="RX78" s="103"/>
      <c r="RY78" s="103"/>
      <c r="RZ78" s="103"/>
      <c r="SA78" s="103"/>
      <c r="SB78" s="103"/>
      <c r="SC78" s="103"/>
      <c r="SD78" s="103"/>
      <c r="SE78" s="103"/>
      <c r="SF78" s="103"/>
      <c r="SG78" s="103"/>
      <c r="SH78" s="103"/>
      <c r="SI78" s="103"/>
      <c r="SJ78" s="103"/>
      <c r="SK78" s="103"/>
      <c r="SL78" s="103"/>
      <c r="SM78" s="103"/>
      <c r="SN78" s="103"/>
      <c r="SO78" s="103"/>
      <c r="SP78" s="103"/>
      <c r="SQ78" s="103"/>
      <c r="SR78" s="103"/>
      <c r="SS78" s="103"/>
      <c r="ST78" s="103"/>
      <c r="SU78" s="103"/>
      <c r="SV78" s="103"/>
      <c r="SW78" s="103"/>
      <c r="SX78" s="103"/>
      <c r="SY78" s="103"/>
      <c r="SZ78" s="103"/>
      <c r="TA78" s="103"/>
      <c r="TB78" s="103"/>
      <c r="TC78" s="103"/>
      <c r="TD78" s="103"/>
      <c r="TE78" s="103"/>
      <c r="TF78" s="103"/>
      <c r="TG78" s="103"/>
      <c r="TH78" s="103"/>
      <c r="TI78" s="103"/>
      <c r="TJ78" s="103"/>
      <c r="TK78" s="103"/>
      <c r="TL78" s="103"/>
      <c r="TM78" s="103"/>
      <c r="TN78" s="103"/>
      <c r="TO78" s="103"/>
      <c r="TP78" s="103"/>
      <c r="TQ78" s="103"/>
      <c r="TR78" s="103"/>
      <c r="TS78" s="103"/>
      <c r="TT78" s="103"/>
      <c r="TU78" s="103"/>
      <c r="TV78" s="103"/>
      <c r="TW78" s="103"/>
      <c r="TX78" s="103"/>
      <c r="TY78" s="103"/>
      <c r="TZ78" s="103"/>
      <c r="UA78" s="103"/>
      <c r="UB78" s="103"/>
      <c r="UC78" s="103"/>
      <c r="UD78" s="103"/>
      <c r="UE78" s="103"/>
      <c r="UF78" s="103"/>
      <c r="UG78" s="103"/>
      <c r="UH78" s="103"/>
      <c r="UI78" s="103"/>
      <c r="UJ78" s="103"/>
      <c r="UK78" s="103"/>
      <c r="UL78" s="103"/>
      <c r="UM78" s="103"/>
      <c r="UN78" s="103"/>
      <c r="UO78" s="103"/>
      <c r="UP78" s="103"/>
      <c r="UQ78" s="103"/>
      <c r="UR78" s="103"/>
      <c r="US78" s="103"/>
      <c r="UT78" s="103"/>
      <c r="UU78" s="103"/>
      <c r="UV78" s="103"/>
      <c r="UW78" s="103"/>
      <c r="UX78" s="103"/>
      <c r="UY78" s="103"/>
      <c r="UZ78" s="103"/>
      <c r="VA78" s="103"/>
      <c r="VB78" s="103"/>
      <c r="VC78" s="103"/>
      <c r="VD78" s="103"/>
      <c r="VE78" s="103"/>
      <c r="VF78" s="103"/>
      <c r="VG78" s="103"/>
      <c r="VH78" s="103"/>
      <c r="VI78" s="103"/>
      <c r="VJ78" s="103"/>
      <c r="VK78" s="103"/>
      <c r="VL78" s="103"/>
      <c r="VM78" s="103"/>
      <c r="VN78" s="103"/>
      <c r="VO78" s="103"/>
      <c r="VP78" s="103"/>
      <c r="VQ78" s="103"/>
      <c r="VR78" s="103"/>
      <c r="VS78" s="103"/>
      <c r="VT78" s="103"/>
      <c r="VU78" s="103"/>
      <c r="VV78" s="103"/>
      <c r="VW78" s="103"/>
      <c r="VX78" s="103"/>
      <c r="VY78" s="103"/>
      <c r="VZ78" s="103"/>
      <c r="WA78" s="103"/>
      <c r="WB78" s="103"/>
      <c r="WC78" s="103"/>
      <c r="WD78" s="103"/>
      <c r="WE78" s="103"/>
      <c r="WF78" s="103"/>
      <c r="WG78" s="103"/>
      <c r="WH78" s="103"/>
      <c r="WI78" s="103"/>
      <c r="WJ78" s="103"/>
      <c r="WK78" s="103"/>
      <c r="WL78" s="103"/>
      <c r="WM78" s="103"/>
      <c r="WN78" s="103"/>
      <c r="WO78" s="103"/>
      <c r="WP78" s="103"/>
      <c r="WQ78" s="103"/>
      <c r="WR78" s="103"/>
      <c r="WS78" s="103"/>
      <c r="WT78" s="103"/>
      <c r="WU78" s="103"/>
      <c r="WV78" s="103"/>
      <c r="WW78" s="103"/>
      <c r="WX78" s="103"/>
      <c r="WY78" s="103"/>
      <c r="WZ78" s="103"/>
      <c r="XA78" s="103"/>
      <c r="XB78" s="103"/>
      <c r="XC78" s="103"/>
      <c r="XD78" s="103"/>
      <c r="XE78" s="103"/>
      <c r="XF78" s="103"/>
      <c r="XG78" s="103"/>
      <c r="XH78" s="103"/>
      <c r="XI78" s="103"/>
      <c r="XJ78" s="103"/>
      <c r="XK78" s="103"/>
      <c r="XL78" s="103"/>
      <c r="XM78" s="103"/>
      <c r="XN78" s="103"/>
      <c r="XO78" s="103"/>
      <c r="XP78" s="103"/>
      <c r="XQ78" s="103"/>
      <c r="XR78" s="103"/>
      <c r="XS78" s="103"/>
      <c r="XT78" s="103"/>
      <c r="XU78" s="103"/>
      <c r="XV78" s="103"/>
      <c r="XW78" s="103"/>
      <c r="XX78" s="103"/>
      <c r="XY78" s="103"/>
      <c r="XZ78" s="103"/>
      <c r="YA78" s="103"/>
      <c r="YB78" s="103"/>
      <c r="YC78" s="103"/>
      <c r="YD78" s="103"/>
      <c r="YE78" s="103"/>
      <c r="YF78" s="103"/>
      <c r="YG78" s="103"/>
      <c r="YH78" s="103"/>
      <c r="YI78" s="103"/>
      <c r="YJ78" s="103"/>
      <c r="YK78" s="103"/>
      <c r="YL78" s="103"/>
      <c r="YM78" s="103"/>
      <c r="YN78" s="103"/>
      <c r="YO78" s="103"/>
      <c r="YP78" s="103"/>
      <c r="YQ78" s="103"/>
      <c r="YR78" s="103"/>
      <c r="YS78" s="103"/>
      <c r="YT78" s="103"/>
      <c r="YU78" s="103"/>
      <c r="YV78" s="103"/>
      <c r="YW78" s="103"/>
      <c r="YX78" s="103"/>
      <c r="YY78" s="103"/>
      <c r="YZ78" s="103"/>
      <c r="ZA78" s="103"/>
      <c r="ZB78" s="103"/>
      <c r="ZC78" s="103"/>
      <c r="ZD78" s="103"/>
      <c r="ZE78" s="103"/>
      <c r="ZF78" s="103"/>
      <c r="ZG78" s="103"/>
      <c r="ZH78" s="103"/>
      <c r="ZI78" s="103"/>
      <c r="ZJ78" s="103"/>
      <c r="ZK78" s="103"/>
      <c r="ZL78" s="103"/>
      <c r="ZM78" s="103"/>
      <c r="ZN78" s="103"/>
      <c r="ZO78" s="103"/>
      <c r="ZP78" s="103"/>
      <c r="ZQ78" s="103"/>
      <c r="ZR78" s="103"/>
      <c r="ZS78" s="103"/>
      <c r="ZT78" s="103"/>
      <c r="ZU78" s="103"/>
      <c r="ZV78" s="103"/>
      <c r="ZW78" s="103"/>
      <c r="ZX78" s="103"/>
      <c r="ZY78" s="103"/>
      <c r="ZZ78" s="103"/>
      <c r="AAA78" s="103"/>
      <c r="AAB78" s="103"/>
      <c r="AAC78" s="103"/>
      <c r="AAD78" s="103"/>
      <c r="AAE78" s="103"/>
      <c r="AAF78" s="103"/>
      <c r="AAG78" s="103"/>
      <c r="AAH78" s="103"/>
      <c r="AAI78" s="103"/>
      <c r="AAJ78" s="103"/>
      <c r="AAK78" s="103"/>
      <c r="AAL78" s="103"/>
      <c r="AAM78" s="103"/>
      <c r="AAN78" s="103"/>
      <c r="AAO78" s="103"/>
      <c r="AAP78" s="103"/>
      <c r="AAQ78" s="103"/>
      <c r="AAR78" s="103"/>
      <c r="AAS78" s="103"/>
      <c r="AAT78" s="103"/>
      <c r="AAU78" s="103"/>
      <c r="AAV78" s="103"/>
      <c r="AAW78" s="103"/>
      <c r="AAX78" s="103"/>
      <c r="AAY78" s="103"/>
      <c r="AAZ78" s="103"/>
      <c r="ABA78" s="103"/>
      <c r="ABB78" s="103"/>
      <c r="ABC78" s="103"/>
      <c r="ABD78" s="103"/>
      <c r="ABE78" s="103"/>
      <c r="ABF78" s="103"/>
      <c r="ABG78" s="103"/>
      <c r="ABH78" s="103"/>
      <c r="ABI78" s="103"/>
      <c r="ABJ78" s="103"/>
      <c r="ABK78" s="103"/>
      <c r="ABL78" s="103"/>
      <c r="ABM78" s="103"/>
      <c r="ABN78" s="103"/>
      <c r="ABO78" s="103"/>
      <c r="ABP78" s="103"/>
      <c r="ABQ78" s="103"/>
      <c r="ABR78" s="103"/>
      <c r="ABS78" s="103"/>
      <c r="ABT78" s="103"/>
      <c r="ABU78" s="103"/>
      <c r="ABV78" s="103"/>
      <c r="ABW78" s="103"/>
      <c r="ABX78" s="103"/>
      <c r="ABY78" s="103"/>
      <c r="ABZ78" s="103"/>
      <c r="ACA78" s="103"/>
      <c r="ACB78" s="103"/>
      <c r="ACC78" s="103"/>
      <c r="ACD78" s="103"/>
      <c r="ACE78" s="103"/>
      <c r="ACF78" s="103"/>
      <c r="ACG78" s="103"/>
      <c r="ACH78" s="103"/>
      <c r="ACI78" s="103"/>
      <c r="ACJ78" s="103"/>
      <c r="ACK78" s="103"/>
      <c r="ACL78" s="103"/>
      <c r="ACM78" s="103"/>
      <c r="ACN78" s="103"/>
      <c r="ACO78" s="103"/>
      <c r="ACP78" s="103"/>
      <c r="ACQ78" s="103"/>
      <c r="ACR78" s="103"/>
      <c r="ACS78" s="103"/>
      <c r="ACT78" s="103"/>
      <c r="ACU78" s="103"/>
      <c r="ACV78" s="103"/>
      <c r="ACW78" s="103"/>
      <c r="ACX78" s="103"/>
      <c r="ACY78" s="103"/>
      <c r="ACZ78" s="103"/>
      <c r="ADA78" s="103"/>
      <c r="ADB78" s="103"/>
      <c r="ADC78" s="103"/>
      <c r="ADD78" s="103"/>
      <c r="ADE78" s="103"/>
      <c r="ADF78" s="103"/>
      <c r="ADG78" s="103"/>
      <c r="ADH78" s="103"/>
      <c r="ADI78" s="103"/>
      <c r="ADJ78" s="103"/>
      <c r="ADK78" s="103"/>
      <c r="ADL78" s="103"/>
      <c r="ADM78" s="103"/>
      <c r="ADN78" s="103"/>
      <c r="ADO78" s="103"/>
      <c r="ADP78" s="103"/>
      <c r="ADQ78" s="103"/>
      <c r="ADR78" s="103"/>
      <c r="ADS78" s="103"/>
      <c r="ADT78" s="103"/>
      <c r="ADU78" s="103"/>
      <c r="ADV78" s="103"/>
      <c r="ADW78" s="103"/>
      <c r="ADX78" s="103"/>
      <c r="ADY78" s="103"/>
      <c r="ADZ78" s="103"/>
      <c r="AEA78" s="103"/>
      <c r="AEB78" s="103"/>
      <c r="AEC78" s="103"/>
      <c r="AED78" s="103"/>
      <c r="AEE78" s="103"/>
      <c r="AEF78" s="103"/>
      <c r="AEG78" s="103"/>
      <c r="AEH78" s="103"/>
      <c r="AEI78" s="103"/>
      <c r="AEJ78" s="103"/>
      <c r="AEK78" s="103"/>
      <c r="AEL78" s="103"/>
      <c r="AEM78" s="103"/>
      <c r="AEN78" s="103"/>
      <c r="AEO78" s="103"/>
      <c r="AEP78" s="103"/>
      <c r="AEQ78" s="103"/>
      <c r="AER78" s="103"/>
      <c r="AES78" s="103"/>
      <c r="AET78" s="103"/>
      <c r="AEU78" s="103"/>
      <c r="AEV78" s="103"/>
      <c r="AEW78" s="103"/>
      <c r="AEX78" s="103"/>
      <c r="AEY78" s="103"/>
      <c r="AEZ78" s="103"/>
      <c r="AFA78" s="103"/>
      <c r="AFB78" s="103"/>
      <c r="AFC78" s="103"/>
      <c r="AFD78" s="103"/>
      <c r="AFE78" s="103"/>
      <c r="AFF78" s="103"/>
      <c r="AFG78" s="103"/>
      <c r="AFH78" s="103"/>
      <c r="AFI78" s="103"/>
      <c r="AFJ78" s="103"/>
      <c r="AFK78" s="103"/>
      <c r="AFL78" s="103"/>
      <c r="AFM78" s="103"/>
      <c r="AFN78" s="103"/>
      <c r="AFO78" s="103"/>
      <c r="AFP78" s="103"/>
      <c r="AFQ78" s="103"/>
      <c r="AFR78" s="103"/>
      <c r="AFS78" s="103"/>
      <c r="AFT78" s="103"/>
      <c r="AFU78" s="103"/>
      <c r="AFV78" s="103"/>
      <c r="AFW78" s="103"/>
      <c r="AFX78" s="103"/>
      <c r="AFY78" s="103"/>
      <c r="AFZ78" s="103"/>
      <c r="AGA78" s="103"/>
      <c r="AGB78" s="103"/>
      <c r="AGC78" s="103"/>
      <c r="AGD78" s="103"/>
      <c r="AGE78" s="103"/>
      <c r="AGF78" s="103"/>
      <c r="AGG78" s="103"/>
      <c r="AGH78" s="103"/>
      <c r="AGI78" s="103"/>
      <c r="AGJ78" s="103"/>
      <c r="AGK78" s="103"/>
      <c r="AGL78" s="103"/>
      <c r="AGM78" s="103"/>
      <c r="AGN78" s="103"/>
      <c r="AGO78" s="103"/>
      <c r="AGP78" s="103"/>
      <c r="AGQ78" s="103"/>
      <c r="AGR78" s="103"/>
      <c r="AGS78" s="103"/>
      <c r="AGT78" s="103"/>
      <c r="AGU78" s="103"/>
      <c r="AGV78" s="103"/>
      <c r="AGW78" s="103"/>
      <c r="AGX78" s="103"/>
      <c r="AGY78" s="103"/>
      <c r="AGZ78" s="103"/>
      <c r="AHA78" s="103"/>
      <c r="AHB78" s="103"/>
      <c r="AHC78" s="103"/>
      <c r="AHD78" s="103"/>
      <c r="AHE78" s="103"/>
      <c r="AHF78" s="103"/>
      <c r="AHG78" s="103"/>
      <c r="AHH78" s="103"/>
      <c r="AHI78" s="103"/>
      <c r="AHJ78" s="103"/>
      <c r="AHK78" s="103"/>
      <c r="AHL78" s="103"/>
      <c r="AHM78" s="103"/>
      <c r="AHN78" s="103"/>
      <c r="AHO78" s="103"/>
      <c r="AHP78" s="103"/>
      <c r="AHQ78" s="103"/>
      <c r="AHR78" s="103"/>
      <c r="AHS78" s="103"/>
      <c r="AHT78" s="103"/>
      <c r="AHU78" s="103"/>
      <c r="AHV78" s="103"/>
      <c r="AHW78" s="103"/>
      <c r="AHX78" s="103"/>
      <c r="AHY78" s="103"/>
      <c r="AHZ78" s="103"/>
      <c r="AIA78" s="103"/>
      <c r="AIB78" s="103"/>
      <c r="AIC78" s="103"/>
      <c r="AID78" s="103"/>
      <c r="AIE78" s="103"/>
      <c r="AIF78" s="103"/>
      <c r="AIG78" s="103"/>
      <c r="AIH78" s="103"/>
      <c r="AII78" s="103"/>
      <c r="AIJ78" s="103"/>
      <c r="AIK78" s="103"/>
      <c r="AIL78" s="103"/>
      <c r="AIM78" s="103"/>
      <c r="AIN78" s="103"/>
      <c r="AIO78" s="103"/>
      <c r="AIP78" s="103"/>
      <c r="AIQ78" s="103"/>
      <c r="AIR78" s="103"/>
      <c r="AIS78" s="103"/>
      <c r="AIT78" s="103"/>
      <c r="AIU78" s="103"/>
      <c r="AIV78" s="103"/>
      <c r="AIW78" s="103"/>
      <c r="AIX78" s="103"/>
      <c r="AIY78" s="103"/>
      <c r="AIZ78" s="103"/>
      <c r="AJA78" s="103"/>
      <c r="AJB78" s="103"/>
      <c r="AJC78" s="103"/>
      <c r="AJD78" s="103"/>
      <c r="AJE78" s="103"/>
      <c r="AJF78" s="103"/>
      <c r="AJG78" s="103"/>
      <c r="AJH78" s="103"/>
      <c r="AJI78" s="103"/>
      <c r="AJJ78" s="103"/>
      <c r="AJK78" s="103"/>
      <c r="AJL78" s="103"/>
      <c r="AJM78" s="103"/>
      <c r="AJN78" s="103"/>
      <c r="AJO78" s="103"/>
      <c r="AJP78" s="103"/>
      <c r="AJQ78" s="103"/>
      <c r="AJR78" s="103"/>
      <c r="AJS78" s="103"/>
      <c r="AJT78" s="103"/>
      <c r="AJU78" s="103"/>
      <c r="AJV78" s="103"/>
      <c r="AJW78" s="103"/>
      <c r="AJX78" s="103"/>
      <c r="AJY78" s="103"/>
      <c r="AJZ78" s="103"/>
      <c r="AKA78" s="103"/>
      <c r="AKB78" s="103"/>
      <c r="AKC78" s="103"/>
      <c r="AKD78" s="103"/>
      <c r="AKE78" s="103"/>
      <c r="AKF78" s="103"/>
      <c r="AKG78" s="103"/>
      <c r="AKH78" s="103"/>
      <c r="AKI78" s="103"/>
      <c r="AKJ78" s="103"/>
      <c r="AKK78" s="103"/>
      <c r="AKL78" s="103"/>
      <c r="AKM78" s="103"/>
      <c r="AKN78" s="103"/>
      <c r="AKO78" s="103"/>
      <c r="AKP78" s="103"/>
      <c r="AKQ78" s="103"/>
      <c r="AKR78" s="103"/>
      <c r="AKS78" s="103"/>
      <c r="AKT78" s="103"/>
      <c r="AKU78" s="103"/>
      <c r="AKV78" s="103"/>
      <c r="AKW78" s="103"/>
      <c r="AKX78" s="103"/>
      <c r="AKY78" s="103"/>
      <c r="AKZ78" s="103"/>
      <c r="ALA78" s="103"/>
      <c r="ALB78" s="103"/>
      <c r="ALC78" s="103"/>
      <c r="ALD78" s="103"/>
      <c r="ALE78" s="103"/>
      <c r="ALF78" s="103"/>
      <c r="ALG78" s="103"/>
      <c r="ALH78" s="103"/>
      <c r="ALI78" s="103"/>
      <c r="ALJ78" s="103"/>
      <c r="ALK78" s="103"/>
      <c r="ALL78" s="103"/>
      <c r="ALM78" s="103"/>
      <c r="ALN78" s="103"/>
      <c r="ALO78" s="103"/>
      <c r="ALP78" s="103"/>
      <c r="ALQ78" s="103"/>
      <c r="ALR78" s="103"/>
      <c r="ALS78" s="103"/>
      <c r="ALT78" s="103"/>
      <c r="ALU78" s="103"/>
      <c r="ALV78" s="103"/>
      <c r="ALW78" s="103"/>
      <c r="ALX78" s="103"/>
      <c r="ALY78" s="103"/>
      <c r="ALZ78" s="103"/>
      <c r="AMA78" s="103"/>
      <c r="AMB78" s="103"/>
      <c r="AMC78" s="103"/>
      <c r="AMD78" s="103"/>
      <c r="AME78" s="103"/>
      <c r="AMF78" s="103"/>
      <c r="AMG78" s="103"/>
      <c r="AMH78" s="103"/>
      <c r="AMI78" s="103"/>
      <c r="AMJ78" s="103"/>
      <c r="AMK78" s="103"/>
      <c r="AML78" s="103"/>
      <c r="AMM78" s="103"/>
      <c r="AMN78" s="103"/>
      <c r="AMO78" s="103"/>
      <c r="AMP78" s="103"/>
      <c r="AMQ78" s="103"/>
    </row>
    <row r="79" spans="1:1031" s="104" customFormat="1" ht="81.75" customHeight="1" thickBot="1" x14ac:dyDescent="0.3">
      <c r="A79" s="93">
        <v>63</v>
      </c>
      <c r="B79" s="255"/>
      <c r="C79" s="72" t="s">
        <v>79</v>
      </c>
      <c r="D79" s="72" t="s">
        <v>441</v>
      </c>
      <c r="E79" s="72" t="s">
        <v>444</v>
      </c>
      <c r="F79" s="99" t="s">
        <v>447</v>
      </c>
      <c r="G79" s="59" t="s">
        <v>496</v>
      </c>
      <c r="H79" s="100" t="s">
        <v>449</v>
      </c>
      <c r="I79" s="142">
        <v>43466</v>
      </c>
      <c r="J79" s="85">
        <v>44592</v>
      </c>
      <c r="K79" s="59" t="s">
        <v>164</v>
      </c>
      <c r="L79" s="59" t="s">
        <v>29</v>
      </c>
      <c r="M79" s="59" t="s">
        <v>30</v>
      </c>
      <c r="N79" s="59" t="s">
        <v>30</v>
      </c>
      <c r="O79" s="59" t="s">
        <v>31</v>
      </c>
      <c r="P79" s="59">
        <v>121</v>
      </c>
      <c r="Q79" s="84">
        <v>13326251.65</v>
      </c>
      <c r="R79" s="24">
        <v>0</v>
      </c>
      <c r="S79" s="131">
        <v>2417500.35</v>
      </c>
      <c r="T79" s="112">
        <f t="shared" si="9"/>
        <v>15743752</v>
      </c>
      <c r="U79" s="87">
        <v>0</v>
      </c>
      <c r="V79" s="84">
        <v>209931.84</v>
      </c>
      <c r="W79" s="112">
        <f t="shared" si="8"/>
        <v>15953683.84</v>
      </c>
      <c r="X79" s="101" t="str">
        <f t="shared" si="6"/>
        <v>în implementare</v>
      </c>
      <c r="Y79" s="86">
        <v>0</v>
      </c>
      <c r="Z79" s="87">
        <v>0</v>
      </c>
      <c r="AA79" s="84">
        <v>0</v>
      </c>
      <c r="AB79" s="102"/>
      <c r="AC79" s="102"/>
      <c r="AD79" s="102"/>
      <c r="AE79" s="102"/>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c r="HR79" s="103"/>
      <c r="HS79" s="103"/>
      <c r="HT79" s="103"/>
      <c r="HU79" s="103"/>
      <c r="HV79" s="103"/>
      <c r="HW79" s="103"/>
      <c r="HX79" s="103"/>
      <c r="HY79" s="103"/>
      <c r="HZ79" s="103"/>
      <c r="IA79" s="103"/>
      <c r="IB79" s="103"/>
      <c r="IC79" s="103"/>
      <c r="ID79" s="103"/>
      <c r="IE79" s="103"/>
      <c r="IF79" s="103"/>
      <c r="IG79" s="103"/>
      <c r="IH79" s="103"/>
      <c r="II79" s="103"/>
      <c r="IJ79" s="103"/>
      <c r="IK79" s="103"/>
      <c r="IL79" s="103"/>
      <c r="IM79" s="103"/>
      <c r="IN79" s="103"/>
      <c r="IO79" s="103"/>
      <c r="IP79" s="103"/>
      <c r="IQ79" s="103"/>
      <c r="IR79" s="103"/>
      <c r="IS79" s="103"/>
      <c r="IT79" s="103"/>
      <c r="IU79" s="103"/>
      <c r="IV79" s="103"/>
      <c r="IW79" s="103"/>
      <c r="IX79" s="103"/>
      <c r="IY79" s="103"/>
      <c r="IZ79" s="103"/>
      <c r="JA79" s="103"/>
      <c r="JB79" s="103"/>
      <c r="JC79" s="103"/>
      <c r="JD79" s="103"/>
      <c r="JE79" s="103"/>
      <c r="JF79" s="103"/>
      <c r="JG79" s="103"/>
      <c r="JH79" s="103"/>
      <c r="JI79" s="103"/>
      <c r="JJ79" s="103"/>
      <c r="JK79" s="103"/>
      <c r="JL79" s="103"/>
      <c r="JM79" s="103"/>
      <c r="JN79" s="103"/>
      <c r="JO79" s="103"/>
      <c r="JP79" s="103"/>
      <c r="JQ79" s="103"/>
      <c r="JR79" s="103"/>
      <c r="JS79" s="103"/>
      <c r="JT79" s="103"/>
      <c r="JU79" s="103"/>
      <c r="JV79" s="103"/>
      <c r="JW79" s="103"/>
      <c r="JX79" s="103"/>
      <c r="JY79" s="103"/>
      <c r="JZ79" s="103"/>
      <c r="KA79" s="103"/>
      <c r="KB79" s="103"/>
      <c r="KC79" s="103"/>
      <c r="KD79" s="103"/>
      <c r="KE79" s="103"/>
      <c r="KF79" s="103"/>
      <c r="KG79" s="103"/>
      <c r="KH79" s="103"/>
      <c r="KI79" s="103"/>
      <c r="KJ79" s="103"/>
      <c r="KK79" s="103"/>
      <c r="KL79" s="103"/>
      <c r="KM79" s="103"/>
      <c r="KN79" s="103"/>
      <c r="KO79" s="103"/>
      <c r="KP79" s="103"/>
      <c r="KQ79" s="103"/>
      <c r="KR79" s="103"/>
      <c r="KS79" s="103"/>
      <c r="KT79" s="103"/>
      <c r="KU79" s="103"/>
      <c r="KV79" s="103"/>
      <c r="KW79" s="103"/>
      <c r="KX79" s="103"/>
      <c r="KY79" s="103"/>
      <c r="KZ79" s="103"/>
      <c r="LA79" s="103"/>
      <c r="LB79" s="103"/>
      <c r="LC79" s="103"/>
      <c r="LD79" s="103"/>
      <c r="LE79" s="103"/>
      <c r="LF79" s="103"/>
      <c r="LG79" s="103"/>
      <c r="LH79" s="103"/>
      <c r="LI79" s="103"/>
      <c r="LJ79" s="103"/>
      <c r="LK79" s="103"/>
      <c r="LL79" s="103"/>
      <c r="LM79" s="103"/>
      <c r="LN79" s="103"/>
      <c r="LO79" s="103"/>
      <c r="LP79" s="103"/>
      <c r="LQ79" s="103"/>
      <c r="LR79" s="103"/>
      <c r="LS79" s="103"/>
      <c r="LT79" s="103"/>
      <c r="LU79" s="103"/>
      <c r="LV79" s="103"/>
      <c r="LW79" s="103"/>
      <c r="LX79" s="103"/>
      <c r="LY79" s="103"/>
      <c r="LZ79" s="103"/>
      <c r="MA79" s="103"/>
      <c r="MB79" s="103"/>
      <c r="MC79" s="103"/>
      <c r="MD79" s="103"/>
      <c r="ME79" s="103"/>
      <c r="MF79" s="103"/>
      <c r="MG79" s="103"/>
      <c r="MH79" s="103"/>
      <c r="MI79" s="103"/>
      <c r="MJ79" s="103"/>
      <c r="MK79" s="103"/>
      <c r="ML79" s="103"/>
      <c r="MM79" s="103"/>
      <c r="MN79" s="103"/>
      <c r="MO79" s="103"/>
      <c r="MP79" s="103"/>
      <c r="MQ79" s="103"/>
      <c r="MR79" s="103"/>
      <c r="MS79" s="103"/>
      <c r="MT79" s="103"/>
      <c r="MU79" s="103"/>
      <c r="MV79" s="103"/>
      <c r="MW79" s="103"/>
      <c r="MX79" s="103"/>
      <c r="MY79" s="103"/>
      <c r="MZ79" s="103"/>
      <c r="NA79" s="103"/>
      <c r="NB79" s="103"/>
      <c r="NC79" s="103"/>
      <c r="ND79" s="103"/>
      <c r="NE79" s="103"/>
      <c r="NF79" s="103"/>
      <c r="NG79" s="103"/>
      <c r="NH79" s="103"/>
      <c r="NI79" s="103"/>
      <c r="NJ79" s="103"/>
      <c r="NK79" s="103"/>
      <c r="NL79" s="103"/>
      <c r="NM79" s="103"/>
      <c r="NN79" s="103"/>
      <c r="NO79" s="103"/>
      <c r="NP79" s="103"/>
      <c r="NQ79" s="103"/>
      <c r="NR79" s="103"/>
      <c r="NS79" s="103"/>
      <c r="NT79" s="103"/>
      <c r="NU79" s="103"/>
      <c r="NV79" s="103"/>
      <c r="NW79" s="103"/>
      <c r="NX79" s="103"/>
      <c r="NY79" s="103"/>
      <c r="NZ79" s="103"/>
      <c r="OA79" s="103"/>
      <c r="OB79" s="103"/>
      <c r="OC79" s="103"/>
      <c r="OD79" s="103"/>
      <c r="OE79" s="103"/>
      <c r="OF79" s="103"/>
      <c r="OG79" s="103"/>
      <c r="OH79" s="103"/>
      <c r="OI79" s="103"/>
      <c r="OJ79" s="103"/>
      <c r="OK79" s="103"/>
      <c r="OL79" s="103"/>
      <c r="OM79" s="103"/>
      <c r="ON79" s="103"/>
      <c r="OO79" s="103"/>
      <c r="OP79" s="103"/>
      <c r="OQ79" s="103"/>
      <c r="OR79" s="103"/>
      <c r="OS79" s="103"/>
      <c r="OT79" s="103"/>
      <c r="OU79" s="103"/>
      <c r="OV79" s="103"/>
      <c r="OW79" s="103"/>
      <c r="OX79" s="103"/>
      <c r="OY79" s="103"/>
      <c r="OZ79" s="103"/>
      <c r="PA79" s="103"/>
      <c r="PB79" s="103"/>
      <c r="PC79" s="103"/>
      <c r="PD79" s="103"/>
      <c r="PE79" s="103"/>
      <c r="PF79" s="103"/>
      <c r="PG79" s="103"/>
      <c r="PH79" s="103"/>
      <c r="PI79" s="103"/>
      <c r="PJ79" s="103"/>
      <c r="PK79" s="103"/>
      <c r="PL79" s="103"/>
      <c r="PM79" s="103"/>
      <c r="PN79" s="103"/>
      <c r="PO79" s="103"/>
      <c r="PP79" s="103"/>
      <c r="PQ79" s="103"/>
      <c r="PR79" s="103"/>
      <c r="PS79" s="103"/>
      <c r="PT79" s="103"/>
      <c r="PU79" s="103"/>
      <c r="PV79" s="103"/>
      <c r="PW79" s="103"/>
      <c r="PX79" s="103"/>
      <c r="PY79" s="103"/>
      <c r="PZ79" s="103"/>
      <c r="QA79" s="103"/>
      <c r="QB79" s="103"/>
      <c r="QC79" s="103"/>
      <c r="QD79" s="103"/>
      <c r="QE79" s="103"/>
      <c r="QF79" s="103"/>
      <c r="QG79" s="103"/>
      <c r="QH79" s="103"/>
      <c r="QI79" s="103"/>
      <c r="QJ79" s="103"/>
      <c r="QK79" s="103"/>
      <c r="QL79" s="103"/>
      <c r="QM79" s="103"/>
      <c r="QN79" s="103"/>
      <c r="QO79" s="103"/>
      <c r="QP79" s="103"/>
      <c r="QQ79" s="103"/>
      <c r="QR79" s="103"/>
      <c r="QS79" s="103"/>
      <c r="QT79" s="103"/>
      <c r="QU79" s="103"/>
      <c r="QV79" s="103"/>
      <c r="QW79" s="103"/>
      <c r="QX79" s="103"/>
      <c r="QY79" s="103"/>
      <c r="QZ79" s="103"/>
      <c r="RA79" s="103"/>
      <c r="RB79" s="103"/>
      <c r="RC79" s="103"/>
      <c r="RD79" s="103"/>
      <c r="RE79" s="103"/>
      <c r="RF79" s="103"/>
      <c r="RG79" s="103"/>
      <c r="RH79" s="103"/>
      <c r="RI79" s="103"/>
      <c r="RJ79" s="103"/>
      <c r="RK79" s="103"/>
      <c r="RL79" s="103"/>
      <c r="RM79" s="103"/>
      <c r="RN79" s="103"/>
      <c r="RO79" s="103"/>
      <c r="RP79" s="103"/>
      <c r="RQ79" s="103"/>
      <c r="RR79" s="103"/>
      <c r="RS79" s="103"/>
      <c r="RT79" s="103"/>
      <c r="RU79" s="103"/>
      <c r="RV79" s="103"/>
      <c r="RW79" s="103"/>
      <c r="RX79" s="103"/>
      <c r="RY79" s="103"/>
      <c r="RZ79" s="103"/>
      <c r="SA79" s="103"/>
      <c r="SB79" s="103"/>
      <c r="SC79" s="103"/>
      <c r="SD79" s="103"/>
      <c r="SE79" s="103"/>
      <c r="SF79" s="103"/>
      <c r="SG79" s="103"/>
      <c r="SH79" s="103"/>
      <c r="SI79" s="103"/>
      <c r="SJ79" s="103"/>
      <c r="SK79" s="103"/>
      <c r="SL79" s="103"/>
      <c r="SM79" s="103"/>
      <c r="SN79" s="103"/>
      <c r="SO79" s="103"/>
      <c r="SP79" s="103"/>
      <c r="SQ79" s="103"/>
      <c r="SR79" s="103"/>
      <c r="SS79" s="103"/>
      <c r="ST79" s="103"/>
      <c r="SU79" s="103"/>
      <c r="SV79" s="103"/>
      <c r="SW79" s="103"/>
      <c r="SX79" s="103"/>
      <c r="SY79" s="103"/>
      <c r="SZ79" s="103"/>
      <c r="TA79" s="103"/>
      <c r="TB79" s="103"/>
      <c r="TC79" s="103"/>
      <c r="TD79" s="103"/>
      <c r="TE79" s="103"/>
      <c r="TF79" s="103"/>
      <c r="TG79" s="103"/>
      <c r="TH79" s="103"/>
      <c r="TI79" s="103"/>
      <c r="TJ79" s="103"/>
      <c r="TK79" s="103"/>
      <c r="TL79" s="103"/>
      <c r="TM79" s="103"/>
      <c r="TN79" s="103"/>
      <c r="TO79" s="103"/>
      <c r="TP79" s="103"/>
      <c r="TQ79" s="103"/>
      <c r="TR79" s="103"/>
      <c r="TS79" s="103"/>
      <c r="TT79" s="103"/>
      <c r="TU79" s="103"/>
      <c r="TV79" s="103"/>
      <c r="TW79" s="103"/>
      <c r="TX79" s="103"/>
      <c r="TY79" s="103"/>
      <c r="TZ79" s="103"/>
      <c r="UA79" s="103"/>
      <c r="UB79" s="103"/>
      <c r="UC79" s="103"/>
      <c r="UD79" s="103"/>
      <c r="UE79" s="103"/>
      <c r="UF79" s="103"/>
      <c r="UG79" s="103"/>
      <c r="UH79" s="103"/>
      <c r="UI79" s="103"/>
      <c r="UJ79" s="103"/>
      <c r="UK79" s="103"/>
      <c r="UL79" s="103"/>
      <c r="UM79" s="103"/>
      <c r="UN79" s="103"/>
      <c r="UO79" s="103"/>
      <c r="UP79" s="103"/>
      <c r="UQ79" s="103"/>
      <c r="UR79" s="103"/>
      <c r="US79" s="103"/>
      <c r="UT79" s="103"/>
      <c r="UU79" s="103"/>
      <c r="UV79" s="103"/>
      <c r="UW79" s="103"/>
      <c r="UX79" s="103"/>
      <c r="UY79" s="103"/>
      <c r="UZ79" s="103"/>
      <c r="VA79" s="103"/>
      <c r="VB79" s="103"/>
      <c r="VC79" s="103"/>
      <c r="VD79" s="103"/>
      <c r="VE79" s="103"/>
      <c r="VF79" s="103"/>
      <c r="VG79" s="103"/>
      <c r="VH79" s="103"/>
      <c r="VI79" s="103"/>
      <c r="VJ79" s="103"/>
      <c r="VK79" s="103"/>
      <c r="VL79" s="103"/>
      <c r="VM79" s="103"/>
      <c r="VN79" s="103"/>
      <c r="VO79" s="103"/>
      <c r="VP79" s="103"/>
      <c r="VQ79" s="103"/>
      <c r="VR79" s="103"/>
      <c r="VS79" s="103"/>
      <c r="VT79" s="103"/>
      <c r="VU79" s="103"/>
      <c r="VV79" s="103"/>
      <c r="VW79" s="103"/>
      <c r="VX79" s="103"/>
      <c r="VY79" s="103"/>
      <c r="VZ79" s="103"/>
      <c r="WA79" s="103"/>
      <c r="WB79" s="103"/>
      <c r="WC79" s="103"/>
      <c r="WD79" s="103"/>
      <c r="WE79" s="103"/>
      <c r="WF79" s="103"/>
      <c r="WG79" s="103"/>
      <c r="WH79" s="103"/>
      <c r="WI79" s="103"/>
      <c r="WJ79" s="103"/>
      <c r="WK79" s="103"/>
      <c r="WL79" s="103"/>
      <c r="WM79" s="103"/>
      <c r="WN79" s="103"/>
      <c r="WO79" s="103"/>
      <c r="WP79" s="103"/>
      <c r="WQ79" s="103"/>
      <c r="WR79" s="103"/>
      <c r="WS79" s="103"/>
      <c r="WT79" s="103"/>
      <c r="WU79" s="103"/>
      <c r="WV79" s="103"/>
      <c r="WW79" s="103"/>
      <c r="WX79" s="103"/>
      <c r="WY79" s="103"/>
      <c r="WZ79" s="103"/>
      <c r="XA79" s="103"/>
      <c r="XB79" s="103"/>
      <c r="XC79" s="103"/>
      <c r="XD79" s="103"/>
      <c r="XE79" s="103"/>
      <c r="XF79" s="103"/>
      <c r="XG79" s="103"/>
      <c r="XH79" s="103"/>
      <c r="XI79" s="103"/>
      <c r="XJ79" s="103"/>
      <c r="XK79" s="103"/>
      <c r="XL79" s="103"/>
      <c r="XM79" s="103"/>
      <c r="XN79" s="103"/>
      <c r="XO79" s="103"/>
      <c r="XP79" s="103"/>
      <c r="XQ79" s="103"/>
      <c r="XR79" s="103"/>
      <c r="XS79" s="103"/>
      <c r="XT79" s="103"/>
      <c r="XU79" s="103"/>
      <c r="XV79" s="103"/>
      <c r="XW79" s="103"/>
      <c r="XX79" s="103"/>
      <c r="XY79" s="103"/>
      <c r="XZ79" s="103"/>
      <c r="YA79" s="103"/>
      <c r="YB79" s="103"/>
      <c r="YC79" s="103"/>
      <c r="YD79" s="103"/>
      <c r="YE79" s="103"/>
      <c r="YF79" s="103"/>
      <c r="YG79" s="103"/>
      <c r="YH79" s="103"/>
      <c r="YI79" s="103"/>
      <c r="YJ79" s="103"/>
      <c r="YK79" s="103"/>
      <c r="YL79" s="103"/>
      <c r="YM79" s="103"/>
      <c r="YN79" s="103"/>
      <c r="YO79" s="103"/>
      <c r="YP79" s="103"/>
      <c r="YQ79" s="103"/>
      <c r="YR79" s="103"/>
      <c r="YS79" s="103"/>
      <c r="YT79" s="103"/>
      <c r="YU79" s="103"/>
      <c r="YV79" s="103"/>
      <c r="YW79" s="103"/>
      <c r="YX79" s="103"/>
      <c r="YY79" s="103"/>
      <c r="YZ79" s="103"/>
      <c r="ZA79" s="103"/>
      <c r="ZB79" s="103"/>
      <c r="ZC79" s="103"/>
      <c r="ZD79" s="103"/>
      <c r="ZE79" s="103"/>
      <c r="ZF79" s="103"/>
      <c r="ZG79" s="103"/>
      <c r="ZH79" s="103"/>
      <c r="ZI79" s="103"/>
      <c r="ZJ79" s="103"/>
      <c r="ZK79" s="103"/>
      <c r="ZL79" s="103"/>
      <c r="ZM79" s="103"/>
      <c r="ZN79" s="103"/>
      <c r="ZO79" s="103"/>
      <c r="ZP79" s="103"/>
      <c r="ZQ79" s="103"/>
      <c r="ZR79" s="103"/>
      <c r="ZS79" s="103"/>
      <c r="ZT79" s="103"/>
      <c r="ZU79" s="103"/>
      <c r="ZV79" s="103"/>
      <c r="ZW79" s="103"/>
      <c r="ZX79" s="103"/>
      <c r="ZY79" s="103"/>
      <c r="ZZ79" s="103"/>
      <c r="AAA79" s="103"/>
      <c r="AAB79" s="103"/>
      <c r="AAC79" s="103"/>
      <c r="AAD79" s="103"/>
      <c r="AAE79" s="103"/>
      <c r="AAF79" s="103"/>
      <c r="AAG79" s="103"/>
      <c r="AAH79" s="103"/>
      <c r="AAI79" s="103"/>
      <c r="AAJ79" s="103"/>
      <c r="AAK79" s="103"/>
      <c r="AAL79" s="103"/>
      <c r="AAM79" s="103"/>
      <c r="AAN79" s="103"/>
      <c r="AAO79" s="103"/>
      <c r="AAP79" s="103"/>
      <c r="AAQ79" s="103"/>
      <c r="AAR79" s="103"/>
      <c r="AAS79" s="103"/>
      <c r="AAT79" s="103"/>
      <c r="AAU79" s="103"/>
      <c r="AAV79" s="103"/>
      <c r="AAW79" s="103"/>
      <c r="AAX79" s="103"/>
      <c r="AAY79" s="103"/>
      <c r="AAZ79" s="103"/>
      <c r="ABA79" s="103"/>
      <c r="ABB79" s="103"/>
      <c r="ABC79" s="103"/>
      <c r="ABD79" s="103"/>
      <c r="ABE79" s="103"/>
      <c r="ABF79" s="103"/>
      <c r="ABG79" s="103"/>
      <c r="ABH79" s="103"/>
      <c r="ABI79" s="103"/>
      <c r="ABJ79" s="103"/>
      <c r="ABK79" s="103"/>
      <c r="ABL79" s="103"/>
      <c r="ABM79" s="103"/>
      <c r="ABN79" s="103"/>
      <c r="ABO79" s="103"/>
      <c r="ABP79" s="103"/>
      <c r="ABQ79" s="103"/>
      <c r="ABR79" s="103"/>
      <c r="ABS79" s="103"/>
      <c r="ABT79" s="103"/>
      <c r="ABU79" s="103"/>
      <c r="ABV79" s="103"/>
      <c r="ABW79" s="103"/>
      <c r="ABX79" s="103"/>
      <c r="ABY79" s="103"/>
      <c r="ABZ79" s="103"/>
      <c r="ACA79" s="103"/>
      <c r="ACB79" s="103"/>
      <c r="ACC79" s="103"/>
      <c r="ACD79" s="103"/>
      <c r="ACE79" s="103"/>
      <c r="ACF79" s="103"/>
      <c r="ACG79" s="103"/>
      <c r="ACH79" s="103"/>
      <c r="ACI79" s="103"/>
      <c r="ACJ79" s="103"/>
      <c r="ACK79" s="103"/>
      <c r="ACL79" s="103"/>
      <c r="ACM79" s="103"/>
      <c r="ACN79" s="103"/>
      <c r="ACO79" s="103"/>
      <c r="ACP79" s="103"/>
      <c r="ACQ79" s="103"/>
      <c r="ACR79" s="103"/>
      <c r="ACS79" s="103"/>
      <c r="ACT79" s="103"/>
      <c r="ACU79" s="103"/>
      <c r="ACV79" s="103"/>
      <c r="ACW79" s="103"/>
      <c r="ACX79" s="103"/>
      <c r="ACY79" s="103"/>
      <c r="ACZ79" s="103"/>
      <c r="ADA79" s="103"/>
      <c r="ADB79" s="103"/>
      <c r="ADC79" s="103"/>
      <c r="ADD79" s="103"/>
      <c r="ADE79" s="103"/>
      <c r="ADF79" s="103"/>
      <c r="ADG79" s="103"/>
      <c r="ADH79" s="103"/>
      <c r="ADI79" s="103"/>
      <c r="ADJ79" s="103"/>
      <c r="ADK79" s="103"/>
      <c r="ADL79" s="103"/>
      <c r="ADM79" s="103"/>
      <c r="ADN79" s="103"/>
      <c r="ADO79" s="103"/>
      <c r="ADP79" s="103"/>
      <c r="ADQ79" s="103"/>
      <c r="ADR79" s="103"/>
      <c r="ADS79" s="103"/>
      <c r="ADT79" s="103"/>
      <c r="ADU79" s="103"/>
      <c r="ADV79" s="103"/>
      <c r="ADW79" s="103"/>
      <c r="ADX79" s="103"/>
      <c r="ADY79" s="103"/>
      <c r="ADZ79" s="103"/>
      <c r="AEA79" s="103"/>
      <c r="AEB79" s="103"/>
      <c r="AEC79" s="103"/>
      <c r="AED79" s="103"/>
      <c r="AEE79" s="103"/>
      <c r="AEF79" s="103"/>
      <c r="AEG79" s="103"/>
      <c r="AEH79" s="103"/>
      <c r="AEI79" s="103"/>
      <c r="AEJ79" s="103"/>
      <c r="AEK79" s="103"/>
      <c r="AEL79" s="103"/>
      <c r="AEM79" s="103"/>
      <c r="AEN79" s="103"/>
      <c r="AEO79" s="103"/>
      <c r="AEP79" s="103"/>
      <c r="AEQ79" s="103"/>
      <c r="AER79" s="103"/>
      <c r="AES79" s="103"/>
      <c r="AET79" s="103"/>
      <c r="AEU79" s="103"/>
      <c r="AEV79" s="103"/>
      <c r="AEW79" s="103"/>
      <c r="AEX79" s="103"/>
      <c r="AEY79" s="103"/>
      <c r="AEZ79" s="103"/>
      <c r="AFA79" s="103"/>
      <c r="AFB79" s="103"/>
      <c r="AFC79" s="103"/>
      <c r="AFD79" s="103"/>
      <c r="AFE79" s="103"/>
      <c r="AFF79" s="103"/>
      <c r="AFG79" s="103"/>
      <c r="AFH79" s="103"/>
      <c r="AFI79" s="103"/>
      <c r="AFJ79" s="103"/>
      <c r="AFK79" s="103"/>
      <c r="AFL79" s="103"/>
      <c r="AFM79" s="103"/>
      <c r="AFN79" s="103"/>
      <c r="AFO79" s="103"/>
      <c r="AFP79" s="103"/>
      <c r="AFQ79" s="103"/>
      <c r="AFR79" s="103"/>
      <c r="AFS79" s="103"/>
      <c r="AFT79" s="103"/>
      <c r="AFU79" s="103"/>
      <c r="AFV79" s="103"/>
      <c r="AFW79" s="103"/>
      <c r="AFX79" s="103"/>
      <c r="AFY79" s="103"/>
      <c r="AFZ79" s="103"/>
      <c r="AGA79" s="103"/>
      <c r="AGB79" s="103"/>
      <c r="AGC79" s="103"/>
      <c r="AGD79" s="103"/>
      <c r="AGE79" s="103"/>
      <c r="AGF79" s="103"/>
      <c r="AGG79" s="103"/>
      <c r="AGH79" s="103"/>
      <c r="AGI79" s="103"/>
      <c r="AGJ79" s="103"/>
      <c r="AGK79" s="103"/>
      <c r="AGL79" s="103"/>
      <c r="AGM79" s="103"/>
      <c r="AGN79" s="103"/>
      <c r="AGO79" s="103"/>
      <c r="AGP79" s="103"/>
      <c r="AGQ79" s="103"/>
      <c r="AGR79" s="103"/>
      <c r="AGS79" s="103"/>
      <c r="AGT79" s="103"/>
      <c r="AGU79" s="103"/>
      <c r="AGV79" s="103"/>
      <c r="AGW79" s="103"/>
      <c r="AGX79" s="103"/>
      <c r="AGY79" s="103"/>
      <c r="AGZ79" s="103"/>
      <c r="AHA79" s="103"/>
      <c r="AHB79" s="103"/>
      <c r="AHC79" s="103"/>
      <c r="AHD79" s="103"/>
      <c r="AHE79" s="103"/>
      <c r="AHF79" s="103"/>
      <c r="AHG79" s="103"/>
      <c r="AHH79" s="103"/>
      <c r="AHI79" s="103"/>
      <c r="AHJ79" s="103"/>
      <c r="AHK79" s="103"/>
      <c r="AHL79" s="103"/>
      <c r="AHM79" s="103"/>
      <c r="AHN79" s="103"/>
      <c r="AHO79" s="103"/>
      <c r="AHP79" s="103"/>
      <c r="AHQ79" s="103"/>
      <c r="AHR79" s="103"/>
      <c r="AHS79" s="103"/>
      <c r="AHT79" s="103"/>
      <c r="AHU79" s="103"/>
      <c r="AHV79" s="103"/>
      <c r="AHW79" s="103"/>
      <c r="AHX79" s="103"/>
      <c r="AHY79" s="103"/>
      <c r="AHZ79" s="103"/>
      <c r="AIA79" s="103"/>
      <c r="AIB79" s="103"/>
      <c r="AIC79" s="103"/>
      <c r="AID79" s="103"/>
      <c r="AIE79" s="103"/>
      <c r="AIF79" s="103"/>
      <c r="AIG79" s="103"/>
      <c r="AIH79" s="103"/>
      <c r="AII79" s="103"/>
      <c r="AIJ79" s="103"/>
      <c r="AIK79" s="103"/>
      <c r="AIL79" s="103"/>
      <c r="AIM79" s="103"/>
      <c r="AIN79" s="103"/>
      <c r="AIO79" s="103"/>
      <c r="AIP79" s="103"/>
      <c r="AIQ79" s="103"/>
      <c r="AIR79" s="103"/>
      <c r="AIS79" s="103"/>
      <c r="AIT79" s="103"/>
      <c r="AIU79" s="103"/>
      <c r="AIV79" s="103"/>
      <c r="AIW79" s="103"/>
      <c r="AIX79" s="103"/>
      <c r="AIY79" s="103"/>
      <c r="AIZ79" s="103"/>
      <c r="AJA79" s="103"/>
      <c r="AJB79" s="103"/>
      <c r="AJC79" s="103"/>
      <c r="AJD79" s="103"/>
      <c r="AJE79" s="103"/>
      <c r="AJF79" s="103"/>
      <c r="AJG79" s="103"/>
      <c r="AJH79" s="103"/>
      <c r="AJI79" s="103"/>
      <c r="AJJ79" s="103"/>
      <c r="AJK79" s="103"/>
      <c r="AJL79" s="103"/>
      <c r="AJM79" s="103"/>
      <c r="AJN79" s="103"/>
      <c r="AJO79" s="103"/>
      <c r="AJP79" s="103"/>
      <c r="AJQ79" s="103"/>
      <c r="AJR79" s="103"/>
      <c r="AJS79" s="103"/>
      <c r="AJT79" s="103"/>
      <c r="AJU79" s="103"/>
      <c r="AJV79" s="103"/>
      <c r="AJW79" s="103"/>
      <c r="AJX79" s="103"/>
      <c r="AJY79" s="103"/>
      <c r="AJZ79" s="103"/>
      <c r="AKA79" s="103"/>
      <c r="AKB79" s="103"/>
      <c r="AKC79" s="103"/>
      <c r="AKD79" s="103"/>
      <c r="AKE79" s="103"/>
      <c r="AKF79" s="103"/>
      <c r="AKG79" s="103"/>
      <c r="AKH79" s="103"/>
      <c r="AKI79" s="103"/>
      <c r="AKJ79" s="103"/>
      <c r="AKK79" s="103"/>
      <c r="AKL79" s="103"/>
      <c r="AKM79" s="103"/>
      <c r="AKN79" s="103"/>
      <c r="AKO79" s="103"/>
      <c r="AKP79" s="103"/>
      <c r="AKQ79" s="103"/>
      <c r="AKR79" s="103"/>
      <c r="AKS79" s="103"/>
      <c r="AKT79" s="103"/>
      <c r="AKU79" s="103"/>
      <c r="AKV79" s="103"/>
      <c r="AKW79" s="103"/>
      <c r="AKX79" s="103"/>
      <c r="AKY79" s="103"/>
      <c r="AKZ79" s="103"/>
      <c r="ALA79" s="103"/>
      <c r="ALB79" s="103"/>
      <c r="ALC79" s="103"/>
      <c r="ALD79" s="103"/>
      <c r="ALE79" s="103"/>
      <c r="ALF79" s="103"/>
      <c r="ALG79" s="103"/>
      <c r="ALH79" s="103"/>
      <c r="ALI79" s="103"/>
      <c r="ALJ79" s="103"/>
      <c r="ALK79" s="103"/>
      <c r="ALL79" s="103"/>
      <c r="ALM79" s="103"/>
      <c r="ALN79" s="103"/>
      <c r="ALO79" s="103"/>
      <c r="ALP79" s="103"/>
      <c r="ALQ79" s="103"/>
      <c r="ALR79" s="103"/>
      <c r="ALS79" s="103"/>
      <c r="ALT79" s="103"/>
      <c r="ALU79" s="103"/>
      <c r="ALV79" s="103"/>
      <c r="ALW79" s="103"/>
      <c r="ALX79" s="103"/>
      <c r="ALY79" s="103"/>
      <c r="ALZ79" s="103"/>
      <c r="AMA79" s="103"/>
      <c r="AMB79" s="103"/>
      <c r="AMC79" s="103"/>
      <c r="AMD79" s="103"/>
      <c r="AME79" s="103"/>
      <c r="AMF79" s="103"/>
      <c r="AMG79" s="103"/>
      <c r="AMH79" s="103"/>
      <c r="AMI79" s="103"/>
      <c r="AMJ79" s="103"/>
      <c r="AMK79" s="103"/>
      <c r="AML79" s="103"/>
      <c r="AMM79" s="103"/>
      <c r="AMN79" s="103"/>
      <c r="AMO79" s="103"/>
      <c r="AMP79" s="103"/>
      <c r="AMQ79" s="103"/>
    </row>
    <row r="80" spans="1:1031" s="104" customFormat="1" ht="81.75" customHeight="1" thickBot="1" x14ac:dyDescent="0.3">
      <c r="A80" s="22">
        <v>64</v>
      </c>
      <c r="B80" s="255"/>
      <c r="C80" s="72" t="s">
        <v>79</v>
      </c>
      <c r="D80" s="72" t="s">
        <v>442</v>
      </c>
      <c r="E80" s="72" t="s">
        <v>445</v>
      </c>
      <c r="F80" s="99" t="s">
        <v>454</v>
      </c>
      <c r="G80" s="59" t="s">
        <v>496</v>
      </c>
      <c r="H80" s="130" t="s">
        <v>450</v>
      </c>
      <c r="I80" s="85">
        <v>41926</v>
      </c>
      <c r="J80" s="85">
        <v>44620</v>
      </c>
      <c r="K80" s="59" t="s">
        <v>164</v>
      </c>
      <c r="L80" s="59" t="s">
        <v>29</v>
      </c>
      <c r="M80" s="59" t="s">
        <v>30</v>
      </c>
      <c r="N80" s="59" t="s">
        <v>30</v>
      </c>
      <c r="O80" s="59" t="s">
        <v>31</v>
      </c>
      <c r="P80" s="59">
        <v>121</v>
      </c>
      <c r="Q80" s="84">
        <v>2083691.08</v>
      </c>
      <c r="R80" s="24">
        <v>0</v>
      </c>
      <c r="S80" s="24">
        <v>378000.08</v>
      </c>
      <c r="T80" s="112">
        <f t="shared" si="9"/>
        <v>2461691.16</v>
      </c>
      <c r="U80" s="133">
        <v>0</v>
      </c>
      <c r="V80" s="84">
        <v>125000</v>
      </c>
      <c r="W80" s="112">
        <f t="shared" si="8"/>
        <v>2586691.16</v>
      </c>
      <c r="X80" s="101" t="str">
        <f t="shared" si="6"/>
        <v>în implementare</v>
      </c>
      <c r="Y80" s="86">
        <v>0</v>
      </c>
      <c r="Z80" s="87">
        <v>0</v>
      </c>
      <c r="AA80" s="84">
        <v>0</v>
      </c>
      <c r="AB80" s="102"/>
      <c r="AC80" s="102"/>
      <c r="AD80" s="102"/>
      <c r="AE80" s="102"/>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c r="IN80" s="103"/>
      <c r="IO80" s="103"/>
      <c r="IP80" s="103"/>
      <c r="IQ80" s="103"/>
      <c r="IR80" s="103"/>
      <c r="IS80" s="103"/>
      <c r="IT80" s="103"/>
      <c r="IU80" s="103"/>
      <c r="IV80" s="103"/>
      <c r="IW80" s="103"/>
      <c r="IX80" s="103"/>
      <c r="IY80" s="103"/>
      <c r="IZ80" s="103"/>
      <c r="JA80" s="103"/>
      <c r="JB80" s="103"/>
      <c r="JC80" s="103"/>
      <c r="JD80" s="103"/>
      <c r="JE80" s="103"/>
      <c r="JF80" s="103"/>
      <c r="JG80" s="103"/>
      <c r="JH80" s="103"/>
      <c r="JI80" s="103"/>
      <c r="JJ80" s="103"/>
      <c r="JK80" s="103"/>
      <c r="JL80" s="103"/>
      <c r="JM80" s="103"/>
      <c r="JN80" s="103"/>
      <c r="JO80" s="103"/>
      <c r="JP80" s="103"/>
      <c r="JQ80" s="103"/>
      <c r="JR80" s="103"/>
      <c r="JS80" s="103"/>
      <c r="JT80" s="103"/>
      <c r="JU80" s="103"/>
      <c r="JV80" s="103"/>
      <c r="JW80" s="103"/>
      <c r="JX80" s="103"/>
      <c r="JY80" s="103"/>
      <c r="JZ80" s="103"/>
      <c r="KA80" s="103"/>
      <c r="KB80" s="103"/>
      <c r="KC80" s="103"/>
      <c r="KD80" s="103"/>
      <c r="KE80" s="103"/>
      <c r="KF80" s="103"/>
      <c r="KG80" s="103"/>
      <c r="KH80" s="103"/>
      <c r="KI80" s="103"/>
      <c r="KJ80" s="103"/>
      <c r="KK80" s="103"/>
      <c r="KL80" s="103"/>
      <c r="KM80" s="103"/>
      <c r="KN80" s="103"/>
      <c r="KO80" s="103"/>
      <c r="KP80" s="103"/>
      <c r="KQ80" s="103"/>
      <c r="KR80" s="103"/>
      <c r="KS80" s="103"/>
      <c r="KT80" s="103"/>
      <c r="KU80" s="103"/>
      <c r="KV80" s="103"/>
      <c r="KW80" s="103"/>
      <c r="KX80" s="103"/>
      <c r="KY80" s="103"/>
      <c r="KZ80" s="103"/>
      <c r="LA80" s="103"/>
      <c r="LB80" s="103"/>
      <c r="LC80" s="103"/>
      <c r="LD80" s="103"/>
      <c r="LE80" s="103"/>
      <c r="LF80" s="103"/>
      <c r="LG80" s="103"/>
      <c r="LH80" s="103"/>
      <c r="LI80" s="103"/>
      <c r="LJ80" s="103"/>
      <c r="LK80" s="103"/>
      <c r="LL80" s="103"/>
      <c r="LM80" s="103"/>
      <c r="LN80" s="103"/>
      <c r="LO80" s="103"/>
      <c r="LP80" s="103"/>
      <c r="LQ80" s="103"/>
      <c r="LR80" s="103"/>
      <c r="LS80" s="103"/>
      <c r="LT80" s="103"/>
      <c r="LU80" s="103"/>
      <c r="LV80" s="103"/>
      <c r="LW80" s="103"/>
      <c r="LX80" s="103"/>
      <c r="LY80" s="103"/>
      <c r="LZ80" s="103"/>
      <c r="MA80" s="103"/>
      <c r="MB80" s="103"/>
      <c r="MC80" s="103"/>
      <c r="MD80" s="103"/>
      <c r="ME80" s="103"/>
      <c r="MF80" s="103"/>
      <c r="MG80" s="103"/>
      <c r="MH80" s="103"/>
      <c r="MI80" s="103"/>
      <c r="MJ80" s="103"/>
      <c r="MK80" s="103"/>
      <c r="ML80" s="103"/>
      <c r="MM80" s="103"/>
      <c r="MN80" s="103"/>
      <c r="MO80" s="103"/>
      <c r="MP80" s="103"/>
      <c r="MQ80" s="103"/>
      <c r="MR80" s="103"/>
      <c r="MS80" s="103"/>
      <c r="MT80" s="103"/>
      <c r="MU80" s="103"/>
      <c r="MV80" s="103"/>
      <c r="MW80" s="103"/>
      <c r="MX80" s="103"/>
      <c r="MY80" s="103"/>
      <c r="MZ80" s="103"/>
      <c r="NA80" s="103"/>
      <c r="NB80" s="103"/>
      <c r="NC80" s="103"/>
      <c r="ND80" s="103"/>
      <c r="NE80" s="103"/>
      <c r="NF80" s="103"/>
      <c r="NG80" s="103"/>
      <c r="NH80" s="103"/>
      <c r="NI80" s="103"/>
      <c r="NJ80" s="103"/>
      <c r="NK80" s="103"/>
      <c r="NL80" s="103"/>
      <c r="NM80" s="103"/>
      <c r="NN80" s="103"/>
      <c r="NO80" s="103"/>
      <c r="NP80" s="103"/>
      <c r="NQ80" s="103"/>
      <c r="NR80" s="103"/>
      <c r="NS80" s="103"/>
      <c r="NT80" s="103"/>
      <c r="NU80" s="103"/>
      <c r="NV80" s="103"/>
      <c r="NW80" s="103"/>
      <c r="NX80" s="103"/>
      <c r="NY80" s="103"/>
      <c r="NZ80" s="103"/>
      <c r="OA80" s="103"/>
      <c r="OB80" s="103"/>
      <c r="OC80" s="103"/>
      <c r="OD80" s="103"/>
      <c r="OE80" s="103"/>
      <c r="OF80" s="103"/>
      <c r="OG80" s="103"/>
      <c r="OH80" s="103"/>
      <c r="OI80" s="103"/>
      <c r="OJ80" s="103"/>
      <c r="OK80" s="103"/>
      <c r="OL80" s="103"/>
      <c r="OM80" s="103"/>
      <c r="ON80" s="103"/>
      <c r="OO80" s="103"/>
      <c r="OP80" s="103"/>
      <c r="OQ80" s="103"/>
      <c r="OR80" s="103"/>
      <c r="OS80" s="103"/>
      <c r="OT80" s="103"/>
      <c r="OU80" s="103"/>
      <c r="OV80" s="103"/>
      <c r="OW80" s="103"/>
      <c r="OX80" s="103"/>
      <c r="OY80" s="103"/>
      <c r="OZ80" s="103"/>
      <c r="PA80" s="103"/>
      <c r="PB80" s="103"/>
      <c r="PC80" s="103"/>
      <c r="PD80" s="103"/>
      <c r="PE80" s="103"/>
      <c r="PF80" s="103"/>
      <c r="PG80" s="103"/>
      <c r="PH80" s="103"/>
      <c r="PI80" s="103"/>
      <c r="PJ80" s="103"/>
      <c r="PK80" s="103"/>
      <c r="PL80" s="103"/>
      <c r="PM80" s="103"/>
      <c r="PN80" s="103"/>
      <c r="PO80" s="103"/>
      <c r="PP80" s="103"/>
      <c r="PQ80" s="103"/>
      <c r="PR80" s="103"/>
      <c r="PS80" s="103"/>
      <c r="PT80" s="103"/>
      <c r="PU80" s="103"/>
      <c r="PV80" s="103"/>
      <c r="PW80" s="103"/>
      <c r="PX80" s="103"/>
      <c r="PY80" s="103"/>
      <c r="PZ80" s="103"/>
      <c r="QA80" s="103"/>
      <c r="QB80" s="103"/>
      <c r="QC80" s="103"/>
      <c r="QD80" s="103"/>
      <c r="QE80" s="103"/>
      <c r="QF80" s="103"/>
      <c r="QG80" s="103"/>
      <c r="QH80" s="103"/>
      <c r="QI80" s="103"/>
      <c r="QJ80" s="103"/>
      <c r="QK80" s="103"/>
      <c r="QL80" s="103"/>
      <c r="QM80" s="103"/>
      <c r="QN80" s="103"/>
      <c r="QO80" s="103"/>
      <c r="QP80" s="103"/>
      <c r="QQ80" s="103"/>
      <c r="QR80" s="103"/>
      <c r="QS80" s="103"/>
      <c r="QT80" s="103"/>
      <c r="QU80" s="103"/>
      <c r="QV80" s="103"/>
      <c r="QW80" s="103"/>
      <c r="QX80" s="103"/>
      <c r="QY80" s="103"/>
      <c r="QZ80" s="103"/>
      <c r="RA80" s="103"/>
      <c r="RB80" s="103"/>
      <c r="RC80" s="103"/>
      <c r="RD80" s="103"/>
      <c r="RE80" s="103"/>
      <c r="RF80" s="103"/>
      <c r="RG80" s="103"/>
      <c r="RH80" s="103"/>
      <c r="RI80" s="103"/>
      <c r="RJ80" s="103"/>
      <c r="RK80" s="103"/>
      <c r="RL80" s="103"/>
      <c r="RM80" s="103"/>
      <c r="RN80" s="103"/>
      <c r="RO80" s="103"/>
      <c r="RP80" s="103"/>
      <c r="RQ80" s="103"/>
      <c r="RR80" s="103"/>
      <c r="RS80" s="103"/>
      <c r="RT80" s="103"/>
      <c r="RU80" s="103"/>
      <c r="RV80" s="103"/>
      <c r="RW80" s="103"/>
      <c r="RX80" s="103"/>
      <c r="RY80" s="103"/>
      <c r="RZ80" s="103"/>
      <c r="SA80" s="103"/>
      <c r="SB80" s="103"/>
      <c r="SC80" s="103"/>
      <c r="SD80" s="103"/>
      <c r="SE80" s="103"/>
      <c r="SF80" s="103"/>
      <c r="SG80" s="103"/>
      <c r="SH80" s="103"/>
      <c r="SI80" s="103"/>
      <c r="SJ80" s="103"/>
      <c r="SK80" s="103"/>
      <c r="SL80" s="103"/>
      <c r="SM80" s="103"/>
      <c r="SN80" s="103"/>
      <c r="SO80" s="103"/>
      <c r="SP80" s="103"/>
      <c r="SQ80" s="103"/>
      <c r="SR80" s="103"/>
      <c r="SS80" s="103"/>
      <c r="ST80" s="103"/>
      <c r="SU80" s="103"/>
      <c r="SV80" s="103"/>
      <c r="SW80" s="103"/>
      <c r="SX80" s="103"/>
      <c r="SY80" s="103"/>
      <c r="SZ80" s="103"/>
      <c r="TA80" s="103"/>
      <c r="TB80" s="103"/>
      <c r="TC80" s="103"/>
      <c r="TD80" s="103"/>
      <c r="TE80" s="103"/>
      <c r="TF80" s="103"/>
      <c r="TG80" s="103"/>
      <c r="TH80" s="103"/>
      <c r="TI80" s="103"/>
      <c r="TJ80" s="103"/>
      <c r="TK80" s="103"/>
      <c r="TL80" s="103"/>
      <c r="TM80" s="103"/>
      <c r="TN80" s="103"/>
      <c r="TO80" s="103"/>
      <c r="TP80" s="103"/>
      <c r="TQ80" s="103"/>
      <c r="TR80" s="103"/>
      <c r="TS80" s="103"/>
      <c r="TT80" s="103"/>
      <c r="TU80" s="103"/>
      <c r="TV80" s="103"/>
      <c r="TW80" s="103"/>
      <c r="TX80" s="103"/>
      <c r="TY80" s="103"/>
      <c r="TZ80" s="103"/>
      <c r="UA80" s="103"/>
      <c r="UB80" s="103"/>
      <c r="UC80" s="103"/>
      <c r="UD80" s="103"/>
      <c r="UE80" s="103"/>
      <c r="UF80" s="103"/>
      <c r="UG80" s="103"/>
      <c r="UH80" s="103"/>
      <c r="UI80" s="103"/>
      <c r="UJ80" s="103"/>
      <c r="UK80" s="103"/>
      <c r="UL80" s="103"/>
      <c r="UM80" s="103"/>
      <c r="UN80" s="103"/>
      <c r="UO80" s="103"/>
      <c r="UP80" s="103"/>
      <c r="UQ80" s="103"/>
      <c r="UR80" s="103"/>
      <c r="US80" s="103"/>
      <c r="UT80" s="103"/>
      <c r="UU80" s="103"/>
      <c r="UV80" s="103"/>
      <c r="UW80" s="103"/>
      <c r="UX80" s="103"/>
      <c r="UY80" s="103"/>
      <c r="UZ80" s="103"/>
      <c r="VA80" s="103"/>
      <c r="VB80" s="103"/>
      <c r="VC80" s="103"/>
      <c r="VD80" s="103"/>
      <c r="VE80" s="103"/>
      <c r="VF80" s="103"/>
      <c r="VG80" s="103"/>
      <c r="VH80" s="103"/>
      <c r="VI80" s="103"/>
      <c r="VJ80" s="103"/>
      <c r="VK80" s="103"/>
      <c r="VL80" s="103"/>
      <c r="VM80" s="103"/>
      <c r="VN80" s="103"/>
      <c r="VO80" s="103"/>
      <c r="VP80" s="103"/>
      <c r="VQ80" s="103"/>
      <c r="VR80" s="103"/>
      <c r="VS80" s="103"/>
      <c r="VT80" s="103"/>
      <c r="VU80" s="103"/>
      <c r="VV80" s="103"/>
      <c r="VW80" s="103"/>
      <c r="VX80" s="103"/>
      <c r="VY80" s="103"/>
      <c r="VZ80" s="103"/>
      <c r="WA80" s="103"/>
      <c r="WB80" s="103"/>
      <c r="WC80" s="103"/>
      <c r="WD80" s="103"/>
      <c r="WE80" s="103"/>
      <c r="WF80" s="103"/>
      <c r="WG80" s="103"/>
      <c r="WH80" s="103"/>
      <c r="WI80" s="103"/>
      <c r="WJ80" s="103"/>
      <c r="WK80" s="103"/>
      <c r="WL80" s="103"/>
      <c r="WM80" s="103"/>
      <c r="WN80" s="103"/>
      <c r="WO80" s="103"/>
      <c r="WP80" s="103"/>
      <c r="WQ80" s="103"/>
      <c r="WR80" s="103"/>
      <c r="WS80" s="103"/>
      <c r="WT80" s="103"/>
      <c r="WU80" s="103"/>
      <c r="WV80" s="103"/>
      <c r="WW80" s="103"/>
      <c r="WX80" s="103"/>
      <c r="WY80" s="103"/>
      <c r="WZ80" s="103"/>
      <c r="XA80" s="103"/>
      <c r="XB80" s="103"/>
      <c r="XC80" s="103"/>
      <c r="XD80" s="103"/>
      <c r="XE80" s="103"/>
      <c r="XF80" s="103"/>
      <c r="XG80" s="103"/>
      <c r="XH80" s="103"/>
      <c r="XI80" s="103"/>
      <c r="XJ80" s="103"/>
      <c r="XK80" s="103"/>
      <c r="XL80" s="103"/>
      <c r="XM80" s="103"/>
      <c r="XN80" s="103"/>
      <c r="XO80" s="103"/>
      <c r="XP80" s="103"/>
      <c r="XQ80" s="103"/>
      <c r="XR80" s="103"/>
      <c r="XS80" s="103"/>
      <c r="XT80" s="103"/>
      <c r="XU80" s="103"/>
      <c r="XV80" s="103"/>
      <c r="XW80" s="103"/>
      <c r="XX80" s="103"/>
      <c r="XY80" s="103"/>
      <c r="XZ80" s="103"/>
      <c r="YA80" s="103"/>
      <c r="YB80" s="103"/>
      <c r="YC80" s="103"/>
      <c r="YD80" s="103"/>
      <c r="YE80" s="103"/>
      <c r="YF80" s="103"/>
      <c r="YG80" s="103"/>
      <c r="YH80" s="103"/>
      <c r="YI80" s="103"/>
      <c r="YJ80" s="103"/>
      <c r="YK80" s="103"/>
      <c r="YL80" s="103"/>
      <c r="YM80" s="103"/>
      <c r="YN80" s="103"/>
      <c r="YO80" s="103"/>
      <c r="YP80" s="103"/>
      <c r="YQ80" s="103"/>
      <c r="YR80" s="103"/>
      <c r="YS80" s="103"/>
      <c r="YT80" s="103"/>
      <c r="YU80" s="103"/>
      <c r="YV80" s="103"/>
      <c r="YW80" s="103"/>
      <c r="YX80" s="103"/>
      <c r="YY80" s="103"/>
      <c r="YZ80" s="103"/>
      <c r="ZA80" s="103"/>
      <c r="ZB80" s="103"/>
      <c r="ZC80" s="103"/>
      <c r="ZD80" s="103"/>
      <c r="ZE80" s="103"/>
      <c r="ZF80" s="103"/>
      <c r="ZG80" s="103"/>
      <c r="ZH80" s="103"/>
      <c r="ZI80" s="103"/>
      <c r="ZJ80" s="103"/>
      <c r="ZK80" s="103"/>
      <c r="ZL80" s="103"/>
      <c r="ZM80" s="103"/>
      <c r="ZN80" s="103"/>
      <c r="ZO80" s="103"/>
      <c r="ZP80" s="103"/>
      <c r="ZQ80" s="103"/>
      <c r="ZR80" s="103"/>
      <c r="ZS80" s="103"/>
      <c r="ZT80" s="103"/>
      <c r="ZU80" s="103"/>
      <c r="ZV80" s="103"/>
      <c r="ZW80" s="103"/>
      <c r="ZX80" s="103"/>
      <c r="ZY80" s="103"/>
      <c r="ZZ80" s="103"/>
      <c r="AAA80" s="103"/>
      <c r="AAB80" s="103"/>
      <c r="AAC80" s="103"/>
      <c r="AAD80" s="103"/>
      <c r="AAE80" s="103"/>
      <c r="AAF80" s="103"/>
      <c r="AAG80" s="103"/>
      <c r="AAH80" s="103"/>
      <c r="AAI80" s="103"/>
      <c r="AAJ80" s="103"/>
      <c r="AAK80" s="103"/>
      <c r="AAL80" s="103"/>
      <c r="AAM80" s="103"/>
      <c r="AAN80" s="103"/>
      <c r="AAO80" s="103"/>
      <c r="AAP80" s="103"/>
      <c r="AAQ80" s="103"/>
      <c r="AAR80" s="103"/>
      <c r="AAS80" s="103"/>
      <c r="AAT80" s="103"/>
      <c r="AAU80" s="103"/>
      <c r="AAV80" s="103"/>
      <c r="AAW80" s="103"/>
      <c r="AAX80" s="103"/>
      <c r="AAY80" s="103"/>
      <c r="AAZ80" s="103"/>
      <c r="ABA80" s="103"/>
      <c r="ABB80" s="103"/>
      <c r="ABC80" s="103"/>
      <c r="ABD80" s="103"/>
      <c r="ABE80" s="103"/>
      <c r="ABF80" s="103"/>
      <c r="ABG80" s="103"/>
      <c r="ABH80" s="103"/>
      <c r="ABI80" s="103"/>
      <c r="ABJ80" s="103"/>
      <c r="ABK80" s="103"/>
      <c r="ABL80" s="103"/>
      <c r="ABM80" s="103"/>
      <c r="ABN80" s="103"/>
      <c r="ABO80" s="103"/>
      <c r="ABP80" s="103"/>
      <c r="ABQ80" s="103"/>
      <c r="ABR80" s="103"/>
      <c r="ABS80" s="103"/>
      <c r="ABT80" s="103"/>
      <c r="ABU80" s="103"/>
      <c r="ABV80" s="103"/>
      <c r="ABW80" s="103"/>
      <c r="ABX80" s="103"/>
      <c r="ABY80" s="103"/>
      <c r="ABZ80" s="103"/>
      <c r="ACA80" s="103"/>
      <c r="ACB80" s="103"/>
      <c r="ACC80" s="103"/>
      <c r="ACD80" s="103"/>
      <c r="ACE80" s="103"/>
      <c r="ACF80" s="103"/>
      <c r="ACG80" s="103"/>
      <c r="ACH80" s="103"/>
      <c r="ACI80" s="103"/>
      <c r="ACJ80" s="103"/>
      <c r="ACK80" s="103"/>
      <c r="ACL80" s="103"/>
      <c r="ACM80" s="103"/>
      <c r="ACN80" s="103"/>
      <c r="ACO80" s="103"/>
      <c r="ACP80" s="103"/>
      <c r="ACQ80" s="103"/>
      <c r="ACR80" s="103"/>
      <c r="ACS80" s="103"/>
      <c r="ACT80" s="103"/>
      <c r="ACU80" s="103"/>
      <c r="ACV80" s="103"/>
      <c r="ACW80" s="103"/>
      <c r="ACX80" s="103"/>
      <c r="ACY80" s="103"/>
      <c r="ACZ80" s="103"/>
      <c r="ADA80" s="103"/>
      <c r="ADB80" s="103"/>
      <c r="ADC80" s="103"/>
      <c r="ADD80" s="103"/>
      <c r="ADE80" s="103"/>
      <c r="ADF80" s="103"/>
      <c r="ADG80" s="103"/>
      <c r="ADH80" s="103"/>
      <c r="ADI80" s="103"/>
      <c r="ADJ80" s="103"/>
      <c r="ADK80" s="103"/>
      <c r="ADL80" s="103"/>
      <c r="ADM80" s="103"/>
      <c r="ADN80" s="103"/>
      <c r="ADO80" s="103"/>
      <c r="ADP80" s="103"/>
      <c r="ADQ80" s="103"/>
      <c r="ADR80" s="103"/>
      <c r="ADS80" s="103"/>
      <c r="ADT80" s="103"/>
      <c r="ADU80" s="103"/>
      <c r="ADV80" s="103"/>
      <c r="ADW80" s="103"/>
      <c r="ADX80" s="103"/>
      <c r="ADY80" s="103"/>
      <c r="ADZ80" s="103"/>
      <c r="AEA80" s="103"/>
      <c r="AEB80" s="103"/>
      <c r="AEC80" s="103"/>
      <c r="AED80" s="103"/>
      <c r="AEE80" s="103"/>
      <c r="AEF80" s="103"/>
      <c r="AEG80" s="103"/>
      <c r="AEH80" s="103"/>
      <c r="AEI80" s="103"/>
      <c r="AEJ80" s="103"/>
      <c r="AEK80" s="103"/>
      <c r="AEL80" s="103"/>
      <c r="AEM80" s="103"/>
      <c r="AEN80" s="103"/>
      <c r="AEO80" s="103"/>
      <c r="AEP80" s="103"/>
      <c r="AEQ80" s="103"/>
      <c r="AER80" s="103"/>
      <c r="AES80" s="103"/>
      <c r="AET80" s="103"/>
      <c r="AEU80" s="103"/>
      <c r="AEV80" s="103"/>
      <c r="AEW80" s="103"/>
      <c r="AEX80" s="103"/>
      <c r="AEY80" s="103"/>
      <c r="AEZ80" s="103"/>
      <c r="AFA80" s="103"/>
      <c r="AFB80" s="103"/>
      <c r="AFC80" s="103"/>
      <c r="AFD80" s="103"/>
      <c r="AFE80" s="103"/>
      <c r="AFF80" s="103"/>
      <c r="AFG80" s="103"/>
      <c r="AFH80" s="103"/>
      <c r="AFI80" s="103"/>
      <c r="AFJ80" s="103"/>
      <c r="AFK80" s="103"/>
      <c r="AFL80" s="103"/>
      <c r="AFM80" s="103"/>
      <c r="AFN80" s="103"/>
      <c r="AFO80" s="103"/>
      <c r="AFP80" s="103"/>
      <c r="AFQ80" s="103"/>
      <c r="AFR80" s="103"/>
      <c r="AFS80" s="103"/>
      <c r="AFT80" s="103"/>
      <c r="AFU80" s="103"/>
      <c r="AFV80" s="103"/>
      <c r="AFW80" s="103"/>
      <c r="AFX80" s="103"/>
      <c r="AFY80" s="103"/>
      <c r="AFZ80" s="103"/>
      <c r="AGA80" s="103"/>
      <c r="AGB80" s="103"/>
      <c r="AGC80" s="103"/>
      <c r="AGD80" s="103"/>
      <c r="AGE80" s="103"/>
      <c r="AGF80" s="103"/>
      <c r="AGG80" s="103"/>
      <c r="AGH80" s="103"/>
      <c r="AGI80" s="103"/>
      <c r="AGJ80" s="103"/>
      <c r="AGK80" s="103"/>
      <c r="AGL80" s="103"/>
      <c r="AGM80" s="103"/>
      <c r="AGN80" s="103"/>
      <c r="AGO80" s="103"/>
      <c r="AGP80" s="103"/>
      <c r="AGQ80" s="103"/>
      <c r="AGR80" s="103"/>
      <c r="AGS80" s="103"/>
      <c r="AGT80" s="103"/>
      <c r="AGU80" s="103"/>
      <c r="AGV80" s="103"/>
      <c r="AGW80" s="103"/>
      <c r="AGX80" s="103"/>
      <c r="AGY80" s="103"/>
      <c r="AGZ80" s="103"/>
      <c r="AHA80" s="103"/>
      <c r="AHB80" s="103"/>
      <c r="AHC80" s="103"/>
      <c r="AHD80" s="103"/>
      <c r="AHE80" s="103"/>
      <c r="AHF80" s="103"/>
      <c r="AHG80" s="103"/>
      <c r="AHH80" s="103"/>
      <c r="AHI80" s="103"/>
      <c r="AHJ80" s="103"/>
      <c r="AHK80" s="103"/>
      <c r="AHL80" s="103"/>
      <c r="AHM80" s="103"/>
      <c r="AHN80" s="103"/>
      <c r="AHO80" s="103"/>
      <c r="AHP80" s="103"/>
      <c r="AHQ80" s="103"/>
      <c r="AHR80" s="103"/>
      <c r="AHS80" s="103"/>
      <c r="AHT80" s="103"/>
      <c r="AHU80" s="103"/>
      <c r="AHV80" s="103"/>
      <c r="AHW80" s="103"/>
      <c r="AHX80" s="103"/>
      <c r="AHY80" s="103"/>
      <c r="AHZ80" s="103"/>
      <c r="AIA80" s="103"/>
      <c r="AIB80" s="103"/>
      <c r="AIC80" s="103"/>
      <c r="AID80" s="103"/>
      <c r="AIE80" s="103"/>
      <c r="AIF80" s="103"/>
      <c r="AIG80" s="103"/>
      <c r="AIH80" s="103"/>
      <c r="AII80" s="103"/>
      <c r="AIJ80" s="103"/>
      <c r="AIK80" s="103"/>
      <c r="AIL80" s="103"/>
      <c r="AIM80" s="103"/>
      <c r="AIN80" s="103"/>
      <c r="AIO80" s="103"/>
      <c r="AIP80" s="103"/>
      <c r="AIQ80" s="103"/>
      <c r="AIR80" s="103"/>
      <c r="AIS80" s="103"/>
      <c r="AIT80" s="103"/>
      <c r="AIU80" s="103"/>
      <c r="AIV80" s="103"/>
      <c r="AIW80" s="103"/>
      <c r="AIX80" s="103"/>
      <c r="AIY80" s="103"/>
      <c r="AIZ80" s="103"/>
      <c r="AJA80" s="103"/>
      <c r="AJB80" s="103"/>
      <c r="AJC80" s="103"/>
      <c r="AJD80" s="103"/>
      <c r="AJE80" s="103"/>
      <c r="AJF80" s="103"/>
      <c r="AJG80" s="103"/>
      <c r="AJH80" s="103"/>
      <c r="AJI80" s="103"/>
      <c r="AJJ80" s="103"/>
      <c r="AJK80" s="103"/>
      <c r="AJL80" s="103"/>
      <c r="AJM80" s="103"/>
      <c r="AJN80" s="103"/>
      <c r="AJO80" s="103"/>
      <c r="AJP80" s="103"/>
      <c r="AJQ80" s="103"/>
      <c r="AJR80" s="103"/>
      <c r="AJS80" s="103"/>
      <c r="AJT80" s="103"/>
      <c r="AJU80" s="103"/>
      <c r="AJV80" s="103"/>
      <c r="AJW80" s="103"/>
      <c r="AJX80" s="103"/>
      <c r="AJY80" s="103"/>
      <c r="AJZ80" s="103"/>
      <c r="AKA80" s="103"/>
      <c r="AKB80" s="103"/>
      <c r="AKC80" s="103"/>
      <c r="AKD80" s="103"/>
      <c r="AKE80" s="103"/>
      <c r="AKF80" s="103"/>
      <c r="AKG80" s="103"/>
      <c r="AKH80" s="103"/>
      <c r="AKI80" s="103"/>
      <c r="AKJ80" s="103"/>
      <c r="AKK80" s="103"/>
      <c r="AKL80" s="103"/>
      <c r="AKM80" s="103"/>
      <c r="AKN80" s="103"/>
      <c r="AKO80" s="103"/>
      <c r="AKP80" s="103"/>
      <c r="AKQ80" s="103"/>
      <c r="AKR80" s="103"/>
      <c r="AKS80" s="103"/>
      <c r="AKT80" s="103"/>
      <c r="AKU80" s="103"/>
      <c r="AKV80" s="103"/>
      <c r="AKW80" s="103"/>
      <c r="AKX80" s="103"/>
      <c r="AKY80" s="103"/>
      <c r="AKZ80" s="103"/>
      <c r="ALA80" s="103"/>
      <c r="ALB80" s="103"/>
      <c r="ALC80" s="103"/>
      <c r="ALD80" s="103"/>
      <c r="ALE80" s="103"/>
      <c r="ALF80" s="103"/>
      <c r="ALG80" s="103"/>
      <c r="ALH80" s="103"/>
      <c r="ALI80" s="103"/>
      <c r="ALJ80" s="103"/>
      <c r="ALK80" s="103"/>
      <c r="ALL80" s="103"/>
      <c r="ALM80" s="103"/>
      <c r="ALN80" s="103"/>
      <c r="ALO80" s="103"/>
      <c r="ALP80" s="103"/>
      <c r="ALQ80" s="103"/>
      <c r="ALR80" s="103"/>
      <c r="ALS80" s="103"/>
      <c r="ALT80" s="103"/>
      <c r="ALU80" s="103"/>
      <c r="ALV80" s="103"/>
      <c r="ALW80" s="103"/>
      <c r="ALX80" s="103"/>
      <c r="ALY80" s="103"/>
      <c r="ALZ80" s="103"/>
      <c r="AMA80" s="103"/>
      <c r="AMB80" s="103"/>
      <c r="AMC80" s="103"/>
      <c r="AMD80" s="103"/>
      <c r="AME80" s="103"/>
      <c r="AMF80" s="103"/>
      <c r="AMG80" s="103"/>
      <c r="AMH80" s="103"/>
      <c r="AMI80" s="103"/>
      <c r="AMJ80" s="103"/>
      <c r="AMK80" s="103"/>
      <c r="AML80" s="103"/>
      <c r="AMM80" s="103"/>
      <c r="AMN80" s="103"/>
      <c r="AMO80" s="103"/>
      <c r="AMP80" s="103"/>
      <c r="AMQ80" s="103"/>
    </row>
    <row r="81" spans="1:1031" s="104" customFormat="1" ht="81.75" customHeight="1" thickBot="1" x14ac:dyDescent="0.3">
      <c r="A81" s="93">
        <v>65</v>
      </c>
      <c r="B81" s="255"/>
      <c r="C81" s="72" t="s">
        <v>79</v>
      </c>
      <c r="D81" s="72" t="s">
        <v>453</v>
      </c>
      <c r="E81" s="72" t="s">
        <v>455</v>
      </c>
      <c r="F81" s="99" t="s">
        <v>456</v>
      </c>
      <c r="G81" s="59" t="s">
        <v>499</v>
      </c>
      <c r="H81" s="100" t="s">
        <v>457</v>
      </c>
      <c r="I81" s="156">
        <v>43466</v>
      </c>
      <c r="J81" s="156">
        <v>43830</v>
      </c>
      <c r="K81" s="59" t="s">
        <v>164</v>
      </c>
      <c r="L81" s="59" t="s">
        <v>29</v>
      </c>
      <c r="M81" s="59" t="s">
        <v>30</v>
      </c>
      <c r="N81" s="59" t="s">
        <v>30</v>
      </c>
      <c r="O81" s="59" t="s">
        <v>31</v>
      </c>
      <c r="P81" s="59">
        <v>121</v>
      </c>
      <c r="Q81" s="157">
        <f>454386.71-0.05</f>
        <v>454386.66000000003</v>
      </c>
      <c r="R81" s="140">
        <v>82429.78</v>
      </c>
      <c r="S81" s="140">
        <v>0</v>
      </c>
      <c r="T81" s="112">
        <f t="shared" si="9"/>
        <v>536816.44000000006</v>
      </c>
      <c r="U81" s="133">
        <v>0</v>
      </c>
      <c r="V81" s="84">
        <v>6260.6</v>
      </c>
      <c r="W81" s="112">
        <f t="shared" si="8"/>
        <v>543077.04</v>
      </c>
      <c r="X81" s="101" t="str">
        <f t="shared" si="6"/>
        <v>în implementare</v>
      </c>
      <c r="Y81" s="86">
        <v>1</v>
      </c>
      <c r="Z81" s="87">
        <f>124521.07+67068.88</f>
        <v>191589.95</v>
      </c>
      <c r="AA81" s="84">
        <f>22589.23+12166.89</f>
        <v>34756.119999999995</v>
      </c>
      <c r="AB81" s="102"/>
      <c r="AC81" s="102"/>
      <c r="AD81" s="102"/>
      <c r="AE81" s="102"/>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c r="IN81" s="103"/>
      <c r="IO81" s="103"/>
      <c r="IP81" s="103"/>
      <c r="IQ81" s="103"/>
      <c r="IR81" s="103"/>
      <c r="IS81" s="103"/>
      <c r="IT81" s="103"/>
      <c r="IU81" s="103"/>
      <c r="IV81" s="103"/>
      <c r="IW81" s="103"/>
      <c r="IX81" s="103"/>
      <c r="IY81" s="103"/>
      <c r="IZ81" s="103"/>
      <c r="JA81" s="103"/>
      <c r="JB81" s="103"/>
      <c r="JC81" s="103"/>
      <c r="JD81" s="103"/>
      <c r="JE81" s="103"/>
      <c r="JF81" s="103"/>
      <c r="JG81" s="103"/>
      <c r="JH81" s="103"/>
      <c r="JI81" s="103"/>
      <c r="JJ81" s="103"/>
      <c r="JK81" s="103"/>
      <c r="JL81" s="103"/>
      <c r="JM81" s="103"/>
      <c r="JN81" s="103"/>
      <c r="JO81" s="103"/>
      <c r="JP81" s="103"/>
      <c r="JQ81" s="103"/>
      <c r="JR81" s="103"/>
      <c r="JS81" s="103"/>
      <c r="JT81" s="103"/>
      <c r="JU81" s="103"/>
      <c r="JV81" s="103"/>
      <c r="JW81" s="103"/>
      <c r="JX81" s="103"/>
      <c r="JY81" s="103"/>
      <c r="JZ81" s="103"/>
      <c r="KA81" s="103"/>
      <c r="KB81" s="103"/>
      <c r="KC81" s="103"/>
      <c r="KD81" s="103"/>
      <c r="KE81" s="103"/>
      <c r="KF81" s="103"/>
      <c r="KG81" s="103"/>
      <c r="KH81" s="103"/>
      <c r="KI81" s="103"/>
      <c r="KJ81" s="103"/>
      <c r="KK81" s="103"/>
      <c r="KL81" s="103"/>
      <c r="KM81" s="103"/>
      <c r="KN81" s="103"/>
      <c r="KO81" s="103"/>
      <c r="KP81" s="103"/>
      <c r="KQ81" s="103"/>
      <c r="KR81" s="103"/>
      <c r="KS81" s="103"/>
      <c r="KT81" s="103"/>
      <c r="KU81" s="103"/>
      <c r="KV81" s="103"/>
      <c r="KW81" s="103"/>
      <c r="KX81" s="103"/>
      <c r="KY81" s="103"/>
      <c r="KZ81" s="103"/>
      <c r="LA81" s="103"/>
      <c r="LB81" s="103"/>
      <c r="LC81" s="103"/>
      <c r="LD81" s="103"/>
      <c r="LE81" s="103"/>
      <c r="LF81" s="103"/>
      <c r="LG81" s="103"/>
      <c r="LH81" s="103"/>
      <c r="LI81" s="103"/>
      <c r="LJ81" s="103"/>
      <c r="LK81" s="103"/>
      <c r="LL81" s="103"/>
      <c r="LM81" s="103"/>
      <c r="LN81" s="103"/>
      <c r="LO81" s="103"/>
      <c r="LP81" s="103"/>
      <c r="LQ81" s="103"/>
      <c r="LR81" s="103"/>
      <c r="LS81" s="103"/>
      <c r="LT81" s="103"/>
      <c r="LU81" s="103"/>
      <c r="LV81" s="103"/>
      <c r="LW81" s="103"/>
      <c r="LX81" s="103"/>
      <c r="LY81" s="103"/>
      <c r="LZ81" s="103"/>
      <c r="MA81" s="103"/>
      <c r="MB81" s="103"/>
      <c r="MC81" s="103"/>
      <c r="MD81" s="103"/>
      <c r="ME81" s="103"/>
      <c r="MF81" s="103"/>
      <c r="MG81" s="103"/>
      <c r="MH81" s="103"/>
      <c r="MI81" s="103"/>
      <c r="MJ81" s="103"/>
      <c r="MK81" s="103"/>
      <c r="ML81" s="103"/>
      <c r="MM81" s="103"/>
      <c r="MN81" s="103"/>
      <c r="MO81" s="103"/>
      <c r="MP81" s="103"/>
      <c r="MQ81" s="103"/>
      <c r="MR81" s="103"/>
      <c r="MS81" s="103"/>
      <c r="MT81" s="103"/>
      <c r="MU81" s="103"/>
      <c r="MV81" s="103"/>
      <c r="MW81" s="103"/>
      <c r="MX81" s="103"/>
      <c r="MY81" s="103"/>
      <c r="MZ81" s="103"/>
      <c r="NA81" s="103"/>
      <c r="NB81" s="103"/>
      <c r="NC81" s="103"/>
      <c r="ND81" s="103"/>
      <c r="NE81" s="103"/>
      <c r="NF81" s="103"/>
      <c r="NG81" s="103"/>
      <c r="NH81" s="103"/>
      <c r="NI81" s="103"/>
      <c r="NJ81" s="103"/>
      <c r="NK81" s="103"/>
      <c r="NL81" s="103"/>
      <c r="NM81" s="103"/>
      <c r="NN81" s="103"/>
      <c r="NO81" s="103"/>
      <c r="NP81" s="103"/>
      <c r="NQ81" s="103"/>
      <c r="NR81" s="103"/>
      <c r="NS81" s="103"/>
      <c r="NT81" s="103"/>
      <c r="NU81" s="103"/>
      <c r="NV81" s="103"/>
      <c r="NW81" s="103"/>
      <c r="NX81" s="103"/>
      <c r="NY81" s="103"/>
      <c r="NZ81" s="103"/>
      <c r="OA81" s="103"/>
      <c r="OB81" s="103"/>
      <c r="OC81" s="103"/>
      <c r="OD81" s="103"/>
      <c r="OE81" s="103"/>
      <c r="OF81" s="103"/>
      <c r="OG81" s="103"/>
      <c r="OH81" s="103"/>
      <c r="OI81" s="103"/>
      <c r="OJ81" s="103"/>
      <c r="OK81" s="103"/>
      <c r="OL81" s="103"/>
      <c r="OM81" s="103"/>
      <c r="ON81" s="103"/>
      <c r="OO81" s="103"/>
      <c r="OP81" s="103"/>
      <c r="OQ81" s="103"/>
      <c r="OR81" s="103"/>
      <c r="OS81" s="103"/>
      <c r="OT81" s="103"/>
      <c r="OU81" s="103"/>
      <c r="OV81" s="103"/>
      <c r="OW81" s="103"/>
      <c r="OX81" s="103"/>
      <c r="OY81" s="103"/>
      <c r="OZ81" s="103"/>
      <c r="PA81" s="103"/>
      <c r="PB81" s="103"/>
      <c r="PC81" s="103"/>
      <c r="PD81" s="103"/>
      <c r="PE81" s="103"/>
      <c r="PF81" s="103"/>
      <c r="PG81" s="103"/>
      <c r="PH81" s="103"/>
      <c r="PI81" s="103"/>
      <c r="PJ81" s="103"/>
      <c r="PK81" s="103"/>
      <c r="PL81" s="103"/>
      <c r="PM81" s="103"/>
      <c r="PN81" s="103"/>
      <c r="PO81" s="103"/>
      <c r="PP81" s="103"/>
      <c r="PQ81" s="103"/>
      <c r="PR81" s="103"/>
      <c r="PS81" s="103"/>
      <c r="PT81" s="103"/>
      <c r="PU81" s="103"/>
      <c r="PV81" s="103"/>
      <c r="PW81" s="103"/>
      <c r="PX81" s="103"/>
      <c r="PY81" s="103"/>
      <c r="PZ81" s="103"/>
      <c r="QA81" s="103"/>
      <c r="QB81" s="103"/>
      <c r="QC81" s="103"/>
      <c r="QD81" s="103"/>
      <c r="QE81" s="103"/>
      <c r="QF81" s="103"/>
      <c r="QG81" s="103"/>
      <c r="QH81" s="103"/>
      <c r="QI81" s="103"/>
      <c r="QJ81" s="103"/>
      <c r="QK81" s="103"/>
      <c r="QL81" s="103"/>
      <c r="QM81" s="103"/>
      <c r="QN81" s="103"/>
      <c r="QO81" s="103"/>
      <c r="QP81" s="103"/>
      <c r="QQ81" s="103"/>
      <c r="QR81" s="103"/>
      <c r="QS81" s="103"/>
      <c r="QT81" s="103"/>
      <c r="QU81" s="103"/>
      <c r="QV81" s="103"/>
      <c r="QW81" s="103"/>
      <c r="QX81" s="103"/>
      <c r="QY81" s="103"/>
      <c r="QZ81" s="103"/>
      <c r="RA81" s="103"/>
      <c r="RB81" s="103"/>
      <c r="RC81" s="103"/>
      <c r="RD81" s="103"/>
      <c r="RE81" s="103"/>
      <c r="RF81" s="103"/>
      <c r="RG81" s="103"/>
      <c r="RH81" s="103"/>
      <c r="RI81" s="103"/>
      <c r="RJ81" s="103"/>
      <c r="RK81" s="103"/>
      <c r="RL81" s="103"/>
      <c r="RM81" s="103"/>
      <c r="RN81" s="103"/>
      <c r="RO81" s="103"/>
      <c r="RP81" s="103"/>
      <c r="RQ81" s="103"/>
      <c r="RR81" s="103"/>
      <c r="RS81" s="103"/>
      <c r="RT81" s="103"/>
      <c r="RU81" s="103"/>
      <c r="RV81" s="103"/>
      <c r="RW81" s="103"/>
      <c r="RX81" s="103"/>
      <c r="RY81" s="103"/>
      <c r="RZ81" s="103"/>
      <c r="SA81" s="103"/>
      <c r="SB81" s="103"/>
      <c r="SC81" s="103"/>
      <c r="SD81" s="103"/>
      <c r="SE81" s="103"/>
      <c r="SF81" s="103"/>
      <c r="SG81" s="103"/>
      <c r="SH81" s="103"/>
      <c r="SI81" s="103"/>
      <c r="SJ81" s="103"/>
      <c r="SK81" s="103"/>
      <c r="SL81" s="103"/>
      <c r="SM81" s="103"/>
      <c r="SN81" s="103"/>
      <c r="SO81" s="103"/>
      <c r="SP81" s="103"/>
      <c r="SQ81" s="103"/>
      <c r="SR81" s="103"/>
      <c r="SS81" s="103"/>
      <c r="ST81" s="103"/>
      <c r="SU81" s="103"/>
      <c r="SV81" s="103"/>
      <c r="SW81" s="103"/>
      <c r="SX81" s="103"/>
      <c r="SY81" s="103"/>
      <c r="SZ81" s="103"/>
      <c r="TA81" s="103"/>
      <c r="TB81" s="103"/>
      <c r="TC81" s="103"/>
      <c r="TD81" s="103"/>
      <c r="TE81" s="103"/>
      <c r="TF81" s="103"/>
      <c r="TG81" s="103"/>
      <c r="TH81" s="103"/>
      <c r="TI81" s="103"/>
      <c r="TJ81" s="103"/>
      <c r="TK81" s="103"/>
      <c r="TL81" s="103"/>
      <c r="TM81" s="103"/>
      <c r="TN81" s="103"/>
      <c r="TO81" s="103"/>
      <c r="TP81" s="103"/>
      <c r="TQ81" s="103"/>
      <c r="TR81" s="103"/>
      <c r="TS81" s="103"/>
      <c r="TT81" s="103"/>
      <c r="TU81" s="103"/>
      <c r="TV81" s="103"/>
      <c r="TW81" s="103"/>
      <c r="TX81" s="103"/>
      <c r="TY81" s="103"/>
      <c r="TZ81" s="103"/>
      <c r="UA81" s="103"/>
      <c r="UB81" s="103"/>
      <c r="UC81" s="103"/>
      <c r="UD81" s="103"/>
      <c r="UE81" s="103"/>
      <c r="UF81" s="103"/>
      <c r="UG81" s="103"/>
      <c r="UH81" s="103"/>
      <c r="UI81" s="103"/>
      <c r="UJ81" s="103"/>
      <c r="UK81" s="103"/>
      <c r="UL81" s="103"/>
      <c r="UM81" s="103"/>
      <c r="UN81" s="103"/>
      <c r="UO81" s="103"/>
      <c r="UP81" s="103"/>
      <c r="UQ81" s="103"/>
      <c r="UR81" s="103"/>
      <c r="US81" s="103"/>
      <c r="UT81" s="103"/>
      <c r="UU81" s="103"/>
      <c r="UV81" s="103"/>
      <c r="UW81" s="103"/>
      <c r="UX81" s="103"/>
      <c r="UY81" s="103"/>
      <c r="UZ81" s="103"/>
      <c r="VA81" s="103"/>
      <c r="VB81" s="103"/>
      <c r="VC81" s="103"/>
      <c r="VD81" s="103"/>
      <c r="VE81" s="103"/>
      <c r="VF81" s="103"/>
      <c r="VG81" s="103"/>
      <c r="VH81" s="103"/>
      <c r="VI81" s="103"/>
      <c r="VJ81" s="103"/>
      <c r="VK81" s="103"/>
      <c r="VL81" s="103"/>
      <c r="VM81" s="103"/>
      <c r="VN81" s="103"/>
      <c r="VO81" s="103"/>
      <c r="VP81" s="103"/>
      <c r="VQ81" s="103"/>
      <c r="VR81" s="103"/>
      <c r="VS81" s="103"/>
      <c r="VT81" s="103"/>
      <c r="VU81" s="103"/>
      <c r="VV81" s="103"/>
      <c r="VW81" s="103"/>
      <c r="VX81" s="103"/>
      <c r="VY81" s="103"/>
      <c r="VZ81" s="103"/>
      <c r="WA81" s="103"/>
      <c r="WB81" s="103"/>
      <c r="WC81" s="103"/>
      <c r="WD81" s="103"/>
      <c r="WE81" s="103"/>
      <c r="WF81" s="103"/>
      <c r="WG81" s="103"/>
      <c r="WH81" s="103"/>
      <c r="WI81" s="103"/>
      <c r="WJ81" s="103"/>
      <c r="WK81" s="103"/>
      <c r="WL81" s="103"/>
      <c r="WM81" s="103"/>
      <c r="WN81" s="103"/>
      <c r="WO81" s="103"/>
      <c r="WP81" s="103"/>
      <c r="WQ81" s="103"/>
      <c r="WR81" s="103"/>
      <c r="WS81" s="103"/>
      <c r="WT81" s="103"/>
      <c r="WU81" s="103"/>
      <c r="WV81" s="103"/>
      <c r="WW81" s="103"/>
      <c r="WX81" s="103"/>
      <c r="WY81" s="103"/>
      <c r="WZ81" s="103"/>
      <c r="XA81" s="103"/>
      <c r="XB81" s="103"/>
      <c r="XC81" s="103"/>
      <c r="XD81" s="103"/>
      <c r="XE81" s="103"/>
      <c r="XF81" s="103"/>
      <c r="XG81" s="103"/>
      <c r="XH81" s="103"/>
      <c r="XI81" s="103"/>
      <c r="XJ81" s="103"/>
      <c r="XK81" s="103"/>
      <c r="XL81" s="103"/>
      <c r="XM81" s="103"/>
      <c r="XN81" s="103"/>
      <c r="XO81" s="103"/>
      <c r="XP81" s="103"/>
      <c r="XQ81" s="103"/>
      <c r="XR81" s="103"/>
      <c r="XS81" s="103"/>
      <c r="XT81" s="103"/>
      <c r="XU81" s="103"/>
      <c r="XV81" s="103"/>
      <c r="XW81" s="103"/>
      <c r="XX81" s="103"/>
      <c r="XY81" s="103"/>
      <c r="XZ81" s="103"/>
      <c r="YA81" s="103"/>
      <c r="YB81" s="103"/>
      <c r="YC81" s="103"/>
      <c r="YD81" s="103"/>
      <c r="YE81" s="103"/>
      <c r="YF81" s="103"/>
      <c r="YG81" s="103"/>
      <c r="YH81" s="103"/>
      <c r="YI81" s="103"/>
      <c r="YJ81" s="103"/>
      <c r="YK81" s="103"/>
      <c r="YL81" s="103"/>
      <c r="YM81" s="103"/>
      <c r="YN81" s="103"/>
      <c r="YO81" s="103"/>
      <c r="YP81" s="103"/>
      <c r="YQ81" s="103"/>
      <c r="YR81" s="103"/>
      <c r="YS81" s="103"/>
      <c r="YT81" s="103"/>
      <c r="YU81" s="103"/>
      <c r="YV81" s="103"/>
      <c r="YW81" s="103"/>
      <c r="YX81" s="103"/>
      <c r="YY81" s="103"/>
      <c r="YZ81" s="103"/>
      <c r="ZA81" s="103"/>
      <c r="ZB81" s="103"/>
      <c r="ZC81" s="103"/>
      <c r="ZD81" s="103"/>
      <c r="ZE81" s="103"/>
      <c r="ZF81" s="103"/>
      <c r="ZG81" s="103"/>
      <c r="ZH81" s="103"/>
      <c r="ZI81" s="103"/>
      <c r="ZJ81" s="103"/>
      <c r="ZK81" s="103"/>
      <c r="ZL81" s="103"/>
      <c r="ZM81" s="103"/>
      <c r="ZN81" s="103"/>
      <c r="ZO81" s="103"/>
      <c r="ZP81" s="103"/>
      <c r="ZQ81" s="103"/>
      <c r="ZR81" s="103"/>
      <c r="ZS81" s="103"/>
      <c r="ZT81" s="103"/>
      <c r="ZU81" s="103"/>
      <c r="ZV81" s="103"/>
      <c r="ZW81" s="103"/>
      <c r="ZX81" s="103"/>
      <c r="ZY81" s="103"/>
      <c r="ZZ81" s="103"/>
      <c r="AAA81" s="103"/>
      <c r="AAB81" s="103"/>
      <c r="AAC81" s="103"/>
      <c r="AAD81" s="103"/>
      <c r="AAE81" s="103"/>
      <c r="AAF81" s="103"/>
      <c r="AAG81" s="103"/>
      <c r="AAH81" s="103"/>
      <c r="AAI81" s="103"/>
      <c r="AAJ81" s="103"/>
      <c r="AAK81" s="103"/>
      <c r="AAL81" s="103"/>
      <c r="AAM81" s="103"/>
      <c r="AAN81" s="103"/>
      <c r="AAO81" s="103"/>
      <c r="AAP81" s="103"/>
      <c r="AAQ81" s="103"/>
      <c r="AAR81" s="103"/>
      <c r="AAS81" s="103"/>
      <c r="AAT81" s="103"/>
      <c r="AAU81" s="103"/>
      <c r="AAV81" s="103"/>
      <c r="AAW81" s="103"/>
      <c r="AAX81" s="103"/>
      <c r="AAY81" s="103"/>
      <c r="AAZ81" s="103"/>
      <c r="ABA81" s="103"/>
      <c r="ABB81" s="103"/>
      <c r="ABC81" s="103"/>
      <c r="ABD81" s="103"/>
      <c r="ABE81" s="103"/>
      <c r="ABF81" s="103"/>
      <c r="ABG81" s="103"/>
      <c r="ABH81" s="103"/>
      <c r="ABI81" s="103"/>
      <c r="ABJ81" s="103"/>
      <c r="ABK81" s="103"/>
      <c r="ABL81" s="103"/>
      <c r="ABM81" s="103"/>
      <c r="ABN81" s="103"/>
      <c r="ABO81" s="103"/>
      <c r="ABP81" s="103"/>
      <c r="ABQ81" s="103"/>
      <c r="ABR81" s="103"/>
      <c r="ABS81" s="103"/>
      <c r="ABT81" s="103"/>
      <c r="ABU81" s="103"/>
      <c r="ABV81" s="103"/>
      <c r="ABW81" s="103"/>
      <c r="ABX81" s="103"/>
      <c r="ABY81" s="103"/>
      <c r="ABZ81" s="103"/>
      <c r="ACA81" s="103"/>
      <c r="ACB81" s="103"/>
      <c r="ACC81" s="103"/>
      <c r="ACD81" s="103"/>
      <c r="ACE81" s="103"/>
      <c r="ACF81" s="103"/>
      <c r="ACG81" s="103"/>
      <c r="ACH81" s="103"/>
      <c r="ACI81" s="103"/>
      <c r="ACJ81" s="103"/>
      <c r="ACK81" s="103"/>
      <c r="ACL81" s="103"/>
      <c r="ACM81" s="103"/>
      <c r="ACN81" s="103"/>
      <c r="ACO81" s="103"/>
      <c r="ACP81" s="103"/>
      <c r="ACQ81" s="103"/>
      <c r="ACR81" s="103"/>
      <c r="ACS81" s="103"/>
      <c r="ACT81" s="103"/>
      <c r="ACU81" s="103"/>
      <c r="ACV81" s="103"/>
      <c r="ACW81" s="103"/>
      <c r="ACX81" s="103"/>
      <c r="ACY81" s="103"/>
      <c r="ACZ81" s="103"/>
      <c r="ADA81" s="103"/>
      <c r="ADB81" s="103"/>
      <c r="ADC81" s="103"/>
      <c r="ADD81" s="103"/>
      <c r="ADE81" s="103"/>
      <c r="ADF81" s="103"/>
      <c r="ADG81" s="103"/>
      <c r="ADH81" s="103"/>
      <c r="ADI81" s="103"/>
      <c r="ADJ81" s="103"/>
      <c r="ADK81" s="103"/>
      <c r="ADL81" s="103"/>
      <c r="ADM81" s="103"/>
      <c r="ADN81" s="103"/>
      <c r="ADO81" s="103"/>
      <c r="ADP81" s="103"/>
      <c r="ADQ81" s="103"/>
      <c r="ADR81" s="103"/>
      <c r="ADS81" s="103"/>
      <c r="ADT81" s="103"/>
      <c r="ADU81" s="103"/>
      <c r="ADV81" s="103"/>
      <c r="ADW81" s="103"/>
      <c r="ADX81" s="103"/>
      <c r="ADY81" s="103"/>
      <c r="ADZ81" s="103"/>
      <c r="AEA81" s="103"/>
      <c r="AEB81" s="103"/>
      <c r="AEC81" s="103"/>
      <c r="AED81" s="103"/>
      <c r="AEE81" s="103"/>
      <c r="AEF81" s="103"/>
      <c r="AEG81" s="103"/>
      <c r="AEH81" s="103"/>
      <c r="AEI81" s="103"/>
      <c r="AEJ81" s="103"/>
      <c r="AEK81" s="103"/>
      <c r="AEL81" s="103"/>
      <c r="AEM81" s="103"/>
      <c r="AEN81" s="103"/>
      <c r="AEO81" s="103"/>
      <c r="AEP81" s="103"/>
      <c r="AEQ81" s="103"/>
      <c r="AER81" s="103"/>
      <c r="AES81" s="103"/>
      <c r="AET81" s="103"/>
      <c r="AEU81" s="103"/>
      <c r="AEV81" s="103"/>
      <c r="AEW81" s="103"/>
      <c r="AEX81" s="103"/>
      <c r="AEY81" s="103"/>
      <c r="AEZ81" s="103"/>
      <c r="AFA81" s="103"/>
      <c r="AFB81" s="103"/>
      <c r="AFC81" s="103"/>
      <c r="AFD81" s="103"/>
      <c r="AFE81" s="103"/>
      <c r="AFF81" s="103"/>
      <c r="AFG81" s="103"/>
      <c r="AFH81" s="103"/>
      <c r="AFI81" s="103"/>
      <c r="AFJ81" s="103"/>
      <c r="AFK81" s="103"/>
      <c r="AFL81" s="103"/>
      <c r="AFM81" s="103"/>
      <c r="AFN81" s="103"/>
      <c r="AFO81" s="103"/>
      <c r="AFP81" s="103"/>
      <c r="AFQ81" s="103"/>
      <c r="AFR81" s="103"/>
      <c r="AFS81" s="103"/>
      <c r="AFT81" s="103"/>
      <c r="AFU81" s="103"/>
      <c r="AFV81" s="103"/>
      <c r="AFW81" s="103"/>
      <c r="AFX81" s="103"/>
      <c r="AFY81" s="103"/>
      <c r="AFZ81" s="103"/>
      <c r="AGA81" s="103"/>
      <c r="AGB81" s="103"/>
      <c r="AGC81" s="103"/>
      <c r="AGD81" s="103"/>
      <c r="AGE81" s="103"/>
      <c r="AGF81" s="103"/>
      <c r="AGG81" s="103"/>
      <c r="AGH81" s="103"/>
      <c r="AGI81" s="103"/>
      <c r="AGJ81" s="103"/>
      <c r="AGK81" s="103"/>
      <c r="AGL81" s="103"/>
      <c r="AGM81" s="103"/>
      <c r="AGN81" s="103"/>
      <c r="AGO81" s="103"/>
      <c r="AGP81" s="103"/>
      <c r="AGQ81" s="103"/>
      <c r="AGR81" s="103"/>
      <c r="AGS81" s="103"/>
      <c r="AGT81" s="103"/>
      <c r="AGU81" s="103"/>
      <c r="AGV81" s="103"/>
      <c r="AGW81" s="103"/>
      <c r="AGX81" s="103"/>
      <c r="AGY81" s="103"/>
      <c r="AGZ81" s="103"/>
      <c r="AHA81" s="103"/>
      <c r="AHB81" s="103"/>
      <c r="AHC81" s="103"/>
      <c r="AHD81" s="103"/>
      <c r="AHE81" s="103"/>
      <c r="AHF81" s="103"/>
      <c r="AHG81" s="103"/>
      <c r="AHH81" s="103"/>
      <c r="AHI81" s="103"/>
      <c r="AHJ81" s="103"/>
      <c r="AHK81" s="103"/>
      <c r="AHL81" s="103"/>
      <c r="AHM81" s="103"/>
      <c r="AHN81" s="103"/>
      <c r="AHO81" s="103"/>
      <c r="AHP81" s="103"/>
      <c r="AHQ81" s="103"/>
      <c r="AHR81" s="103"/>
      <c r="AHS81" s="103"/>
      <c r="AHT81" s="103"/>
      <c r="AHU81" s="103"/>
      <c r="AHV81" s="103"/>
      <c r="AHW81" s="103"/>
      <c r="AHX81" s="103"/>
      <c r="AHY81" s="103"/>
      <c r="AHZ81" s="103"/>
      <c r="AIA81" s="103"/>
      <c r="AIB81" s="103"/>
      <c r="AIC81" s="103"/>
      <c r="AID81" s="103"/>
      <c r="AIE81" s="103"/>
      <c r="AIF81" s="103"/>
      <c r="AIG81" s="103"/>
      <c r="AIH81" s="103"/>
      <c r="AII81" s="103"/>
      <c r="AIJ81" s="103"/>
      <c r="AIK81" s="103"/>
      <c r="AIL81" s="103"/>
      <c r="AIM81" s="103"/>
      <c r="AIN81" s="103"/>
      <c r="AIO81" s="103"/>
      <c r="AIP81" s="103"/>
      <c r="AIQ81" s="103"/>
      <c r="AIR81" s="103"/>
      <c r="AIS81" s="103"/>
      <c r="AIT81" s="103"/>
      <c r="AIU81" s="103"/>
      <c r="AIV81" s="103"/>
      <c r="AIW81" s="103"/>
      <c r="AIX81" s="103"/>
      <c r="AIY81" s="103"/>
      <c r="AIZ81" s="103"/>
      <c r="AJA81" s="103"/>
      <c r="AJB81" s="103"/>
      <c r="AJC81" s="103"/>
      <c r="AJD81" s="103"/>
      <c r="AJE81" s="103"/>
      <c r="AJF81" s="103"/>
      <c r="AJG81" s="103"/>
      <c r="AJH81" s="103"/>
      <c r="AJI81" s="103"/>
      <c r="AJJ81" s="103"/>
      <c r="AJK81" s="103"/>
      <c r="AJL81" s="103"/>
      <c r="AJM81" s="103"/>
      <c r="AJN81" s="103"/>
      <c r="AJO81" s="103"/>
      <c r="AJP81" s="103"/>
      <c r="AJQ81" s="103"/>
      <c r="AJR81" s="103"/>
      <c r="AJS81" s="103"/>
      <c r="AJT81" s="103"/>
      <c r="AJU81" s="103"/>
      <c r="AJV81" s="103"/>
      <c r="AJW81" s="103"/>
      <c r="AJX81" s="103"/>
      <c r="AJY81" s="103"/>
      <c r="AJZ81" s="103"/>
      <c r="AKA81" s="103"/>
      <c r="AKB81" s="103"/>
      <c r="AKC81" s="103"/>
      <c r="AKD81" s="103"/>
      <c r="AKE81" s="103"/>
      <c r="AKF81" s="103"/>
      <c r="AKG81" s="103"/>
      <c r="AKH81" s="103"/>
      <c r="AKI81" s="103"/>
      <c r="AKJ81" s="103"/>
      <c r="AKK81" s="103"/>
      <c r="AKL81" s="103"/>
      <c r="AKM81" s="103"/>
      <c r="AKN81" s="103"/>
      <c r="AKO81" s="103"/>
      <c r="AKP81" s="103"/>
      <c r="AKQ81" s="103"/>
      <c r="AKR81" s="103"/>
      <c r="AKS81" s="103"/>
      <c r="AKT81" s="103"/>
      <c r="AKU81" s="103"/>
      <c r="AKV81" s="103"/>
      <c r="AKW81" s="103"/>
      <c r="AKX81" s="103"/>
      <c r="AKY81" s="103"/>
      <c r="AKZ81" s="103"/>
      <c r="ALA81" s="103"/>
      <c r="ALB81" s="103"/>
      <c r="ALC81" s="103"/>
      <c r="ALD81" s="103"/>
      <c r="ALE81" s="103"/>
      <c r="ALF81" s="103"/>
      <c r="ALG81" s="103"/>
      <c r="ALH81" s="103"/>
      <c r="ALI81" s="103"/>
      <c r="ALJ81" s="103"/>
      <c r="ALK81" s="103"/>
      <c r="ALL81" s="103"/>
      <c r="ALM81" s="103"/>
      <c r="ALN81" s="103"/>
      <c r="ALO81" s="103"/>
      <c r="ALP81" s="103"/>
      <c r="ALQ81" s="103"/>
      <c r="ALR81" s="103"/>
      <c r="ALS81" s="103"/>
      <c r="ALT81" s="103"/>
      <c r="ALU81" s="103"/>
      <c r="ALV81" s="103"/>
      <c r="ALW81" s="103"/>
      <c r="ALX81" s="103"/>
      <c r="ALY81" s="103"/>
      <c r="ALZ81" s="103"/>
      <c r="AMA81" s="103"/>
      <c r="AMB81" s="103"/>
      <c r="AMC81" s="103"/>
      <c r="AMD81" s="103"/>
      <c r="AME81" s="103"/>
      <c r="AMF81" s="103"/>
      <c r="AMG81" s="103"/>
      <c r="AMH81" s="103"/>
      <c r="AMI81" s="103"/>
      <c r="AMJ81" s="103"/>
      <c r="AMK81" s="103"/>
      <c r="AML81" s="103"/>
      <c r="AMM81" s="103"/>
      <c r="AMN81" s="103"/>
      <c r="AMO81" s="103"/>
      <c r="AMP81" s="103"/>
      <c r="AMQ81" s="103"/>
    </row>
    <row r="82" spans="1:1031" s="104" customFormat="1" ht="81.75" customHeight="1" thickBot="1" x14ac:dyDescent="0.3">
      <c r="A82" s="22">
        <v>66</v>
      </c>
      <c r="B82" s="255"/>
      <c r="C82" s="72" t="s">
        <v>79</v>
      </c>
      <c r="D82" s="72" t="s">
        <v>463</v>
      </c>
      <c r="E82" s="72">
        <v>128081</v>
      </c>
      <c r="F82" s="23" t="s">
        <v>476</v>
      </c>
      <c r="G82" s="22" t="s">
        <v>500</v>
      </c>
      <c r="H82" s="38" t="s">
        <v>428</v>
      </c>
      <c r="I82" s="160">
        <v>43466</v>
      </c>
      <c r="J82" s="160">
        <v>43830</v>
      </c>
      <c r="K82" s="59" t="s">
        <v>164</v>
      </c>
      <c r="L82" s="59" t="s">
        <v>29</v>
      </c>
      <c r="M82" s="59" t="s">
        <v>30</v>
      </c>
      <c r="N82" s="59" t="s">
        <v>30</v>
      </c>
      <c r="O82" s="59" t="s">
        <v>31</v>
      </c>
      <c r="P82" s="22">
        <v>121</v>
      </c>
      <c r="Q82" s="140">
        <v>540927.67000000004</v>
      </c>
      <c r="R82" s="140">
        <v>98129.06</v>
      </c>
      <c r="S82" s="140">
        <v>0</v>
      </c>
      <c r="T82" s="112">
        <f t="shared" si="9"/>
        <v>639056.73</v>
      </c>
      <c r="U82" s="159">
        <v>0</v>
      </c>
      <c r="V82" s="24">
        <v>883292.32</v>
      </c>
      <c r="W82" s="112">
        <f t="shared" si="8"/>
        <v>1522349.0499999998</v>
      </c>
      <c r="X82" s="101" t="str">
        <f t="shared" si="6"/>
        <v>în implementare</v>
      </c>
      <c r="Y82" s="86">
        <v>0</v>
      </c>
      <c r="Z82" s="87">
        <f>157524.68+67985.37</f>
        <v>225510.05</v>
      </c>
      <c r="AA82" s="84">
        <f>28576.37+12333.15</f>
        <v>40909.519999999997</v>
      </c>
      <c r="AB82" s="102"/>
      <c r="AC82" s="102"/>
      <c r="AD82" s="102"/>
      <c r="AE82" s="102"/>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3"/>
      <c r="HN82" s="103"/>
      <c r="HO82" s="103"/>
      <c r="HP82" s="103"/>
      <c r="HQ82" s="103"/>
      <c r="HR82" s="103"/>
      <c r="HS82" s="103"/>
      <c r="HT82" s="103"/>
      <c r="HU82" s="103"/>
      <c r="HV82" s="103"/>
      <c r="HW82" s="103"/>
      <c r="HX82" s="103"/>
      <c r="HY82" s="103"/>
      <c r="HZ82" s="103"/>
      <c r="IA82" s="103"/>
      <c r="IB82" s="103"/>
      <c r="IC82" s="103"/>
      <c r="ID82" s="103"/>
      <c r="IE82" s="103"/>
      <c r="IF82" s="103"/>
      <c r="IG82" s="103"/>
      <c r="IH82" s="103"/>
      <c r="II82" s="103"/>
      <c r="IJ82" s="103"/>
      <c r="IK82" s="103"/>
      <c r="IL82" s="103"/>
      <c r="IM82" s="103"/>
      <c r="IN82" s="103"/>
      <c r="IO82" s="103"/>
      <c r="IP82" s="103"/>
      <c r="IQ82" s="103"/>
      <c r="IR82" s="103"/>
      <c r="IS82" s="103"/>
      <c r="IT82" s="103"/>
      <c r="IU82" s="103"/>
      <c r="IV82" s="103"/>
      <c r="IW82" s="103"/>
      <c r="IX82" s="103"/>
      <c r="IY82" s="103"/>
      <c r="IZ82" s="103"/>
      <c r="JA82" s="103"/>
      <c r="JB82" s="103"/>
      <c r="JC82" s="103"/>
      <c r="JD82" s="103"/>
      <c r="JE82" s="103"/>
      <c r="JF82" s="103"/>
      <c r="JG82" s="103"/>
      <c r="JH82" s="103"/>
      <c r="JI82" s="103"/>
      <c r="JJ82" s="103"/>
      <c r="JK82" s="103"/>
      <c r="JL82" s="103"/>
      <c r="JM82" s="103"/>
      <c r="JN82" s="103"/>
      <c r="JO82" s="103"/>
      <c r="JP82" s="103"/>
      <c r="JQ82" s="103"/>
      <c r="JR82" s="103"/>
      <c r="JS82" s="103"/>
      <c r="JT82" s="103"/>
      <c r="JU82" s="103"/>
      <c r="JV82" s="103"/>
      <c r="JW82" s="103"/>
      <c r="JX82" s="103"/>
      <c r="JY82" s="103"/>
      <c r="JZ82" s="103"/>
      <c r="KA82" s="103"/>
      <c r="KB82" s="103"/>
      <c r="KC82" s="103"/>
      <c r="KD82" s="103"/>
      <c r="KE82" s="103"/>
      <c r="KF82" s="103"/>
      <c r="KG82" s="103"/>
      <c r="KH82" s="103"/>
      <c r="KI82" s="103"/>
      <c r="KJ82" s="103"/>
      <c r="KK82" s="103"/>
      <c r="KL82" s="103"/>
      <c r="KM82" s="103"/>
      <c r="KN82" s="103"/>
      <c r="KO82" s="103"/>
      <c r="KP82" s="103"/>
      <c r="KQ82" s="103"/>
      <c r="KR82" s="103"/>
      <c r="KS82" s="103"/>
      <c r="KT82" s="103"/>
      <c r="KU82" s="103"/>
      <c r="KV82" s="103"/>
      <c r="KW82" s="103"/>
      <c r="KX82" s="103"/>
      <c r="KY82" s="103"/>
      <c r="KZ82" s="103"/>
      <c r="LA82" s="103"/>
      <c r="LB82" s="103"/>
      <c r="LC82" s="103"/>
      <c r="LD82" s="103"/>
      <c r="LE82" s="103"/>
      <c r="LF82" s="103"/>
      <c r="LG82" s="103"/>
      <c r="LH82" s="103"/>
      <c r="LI82" s="103"/>
      <c r="LJ82" s="103"/>
      <c r="LK82" s="103"/>
      <c r="LL82" s="103"/>
      <c r="LM82" s="103"/>
      <c r="LN82" s="103"/>
      <c r="LO82" s="103"/>
      <c r="LP82" s="103"/>
      <c r="LQ82" s="103"/>
      <c r="LR82" s="103"/>
      <c r="LS82" s="103"/>
      <c r="LT82" s="103"/>
      <c r="LU82" s="103"/>
      <c r="LV82" s="103"/>
      <c r="LW82" s="103"/>
      <c r="LX82" s="103"/>
      <c r="LY82" s="103"/>
      <c r="LZ82" s="103"/>
      <c r="MA82" s="103"/>
      <c r="MB82" s="103"/>
      <c r="MC82" s="103"/>
      <c r="MD82" s="103"/>
      <c r="ME82" s="103"/>
      <c r="MF82" s="103"/>
      <c r="MG82" s="103"/>
      <c r="MH82" s="103"/>
      <c r="MI82" s="103"/>
      <c r="MJ82" s="103"/>
      <c r="MK82" s="103"/>
      <c r="ML82" s="103"/>
      <c r="MM82" s="103"/>
      <c r="MN82" s="103"/>
      <c r="MO82" s="103"/>
      <c r="MP82" s="103"/>
      <c r="MQ82" s="103"/>
      <c r="MR82" s="103"/>
      <c r="MS82" s="103"/>
      <c r="MT82" s="103"/>
      <c r="MU82" s="103"/>
      <c r="MV82" s="103"/>
      <c r="MW82" s="103"/>
      <c r="MX82" s="103"/>
      <c r="MY82" s="103"/>
      <c r="MZ82" s="103"/>
      <c r="NA82" s="103"/>
      <c r="NB82" s="103"/>
      <c r="NC82" s="103"/>
      <c r="ND82" s="103"/>
      <c r="NE82" s="103"/>
      <c r="NF82" s="103"/>
      <c r="NG82" s="103"/>
      <c r="NH82" s="103"/>
      <c r="NI82" s="103"/>
      <c r="NJ82" s="103"/>
      <c r="NK82" s="103"/>
      <c r="NL82" s="103"/>
      <c r="NM82" s="103"/>
      <c r="NN82" s="103"/>
      <c r="NO82" s="103"/>
      <c r="NP82" s="103"/>
      <c r="NQ82" s="103"/>
      <c r="NR82" s="103"/>
      <c r="NS82" s="103"/>
      <c r="NT82" s="103"/>
      <c r="NU82" s="103"/>
      <c r="NV82" s="103"/>
      <c r="NW82" s="103"/>
      <c r="NX82" s="103"/>
      <c r="NY82" s="103"/>
      <c r="NZ82" s="103"/>
      <c r="OA82" s="103"/>
      <c r="OB82" s="103"/>
      <c r="OC82" s="103"/>
      <c r="OD82" s="103"/>
      <c r="OE82" s="103"/>
      <c r="OF82" s="103"/>
      <c r="OG82" s="103"/>
      <c r="OH82" s="103"/>
      <c r="OI82" s="103"/>
      <c r="OJ82" s="103"/>
      <c r="OK82" s="103"/>
      <c r="OL82" s="103"/>
      <c r="OM82" s="103"/>
      <c r="ON82" s="103"/>
      <c r="OO82" s="103"/>
      <c r="OP82" s="103"/>
      <c r="OQ82" s="103"/>
      <c r="OR82" s="103"/>
      <c r="OS82" s="103"/>
      <c r="OT82" s="103"/>
      <c r="OU82" s="103"/>
      <c r="OV82" s="103"/>
      <c r="OW82" s="103"/>
      <c r="OX82" s="103"/>
      <c r="OY82" s="103"/>
      <c r="OZ82" s="103"/>
      <c r="PA82" s="103"/>
      <c r="PB82" s="103"/>
      <c r="PC82" s="103"/>
      <c r="PD82" s="103"/>
      <c r="PE82" s="103"/>
      <c r="PF82" s="103"/>
      <c r="PG82" s="103"/>
      <c r="PH82" s="103"/>
      <c r="PI82" s="103"/>
      <c r="PJ82" s="103"/>
      <c r="PK82" s="103"/>
      <c r="PL82" s="103"/>
      <c r="PM82" s="103"/>
      <c r="PN82" s="103"/>
      <c r="PO82" s="103"/>
      <c r="PP82" s="103"/>
      <c r="PQ82" s="103"/>
      <c r="PR82" s="103"/>
      <c r="PS82" s="103"/>
      <c r="PT82" s="103"/>
      <c r="PU82" s="103"/>
      <c r="PV82" s="103"/>
      <c r="PW82" s="103"/>
      <c r="PX82" s="103"/>
      <c r="PY82" s="103"/>
      <c r="PZ82" s="103"/>
      <c r="QA82" s="103"/>
      <c r="QB82" s="103"/>
      <c r="QC82" s="103"/>
      <c r="QD82" s="103"/>
      <c r="QE82" s="103"/>
      <c r="QF82" s="103"/>
      <c r="QG82" s="103"/>
      <c r="QH82" s="103"/>
      <c r="QI82" s="103"/>
      <c r="QJ82" s="103"/>
      <c r="QK82" s="103"/>
      <c r="QL82" s="103"/>
      <c r="QM82" s="103"/>
      <c r="QN82" s="103"/>
      <c r="QO82" s="103"/>
      <c r="QP82" s="103"/>
      <c r="QQ82" s="103"/>
      <c r="QR82" s="103"/>
      <c r="QS82" s="103"/>
      <c r="QT82" s="103"/>
      <c r="QU82" s="103"/>
      <c r="QV82" s="103"/>
      <c r="QW82" s="103"/>
      <c r="QX82" s="103"/>
      <c r="QY82" s="103"/>
      <c r="QZ82" s="103"/>
      <c r="RA82" s="103"/>
      <c r="RB82" s="103"/>
      <c r="RC82" s="103"/>
      <c r="RD82" s="103"/>
      <c r="RE82" s="103"/>
      <c r="RF82" s="103"/>
      <c r="RG82" s="103"/>
      <c r="RH82" s="103"/>
      <c r="RI82" s="103"/>
      <c r="RJ82" s="103"/>
      <c r="RK82" s="103"/>
      <c r="RL82" s="103"/>
      <c r="RM82" s="103"/>
      <c r="RN82" s="103"/>
      <c r="RO82" s="103"/>
      <c r="RP82" s="103"/>
      <c r="RQ82" s="103"/>
      <c r="RR82" s="103"/>
      <c r="RS82" s="103"/>
      <c r="RT82" s="103"/>
      <c r="RU82" s="103"/>
      <c r="RV82" s="103"/>
      <c r="RW82" s="103"/>
      <c r="RX82" s="103"/>
      <c r="RY82" s="103"/>
      <c r="RZ82" s="103"/>
      <c r="SA82" s="103"/>
      <c r="SB82" s="103"/>
      <c r="SC82" s="103"/>
      <c r="SD82" s="103"/>
      <c r="SE82" s="103"/>
      <c r="SF82" s="103"/>
      <c r="SG82" s="103"/>
      <c r="SH82" s="103"/>
      <c r="SI82" s="103"/>
      <c r="SJ82" s="103"/>
      <c r="SK82" s="103"/>
      <c r="SL82" s="103"/>
      <c r="SM82" s="103"/>
      <c r="SN82" s="103"/>
      <c r="SO82" s="103"/>
      <c r="SP82" s="103"/>
      <c r="SQ82" s="103"/>
      <c r="SR82" s="103"/>
      <c r="SS82" s="103"/>
      <c r="ST82" s="103"/>
      <c r="SU82" s="103"/>
      <c r="SV82" s="103"/>
      <c r="SW82" s="103"/>
      <c r="SX82" s="103"/>
      <c r="SY82" s="103"/>
      <c r="SZ82" s="103"/>
      <c r="TA82" s="103"/>
      <c r="TB82" s="103"/>
      <c r="TC82" s="103"/>
      <c r="TD82" s="103"/>
      <c r="TE82" s="103"/>
      <c r="TF82" s="103"/>
      <c r="TG82" s="103"/>
      <c r="TH82" s="103"/>
      <c r="TI82" s="103"/>
      <c r="TJ82" s="103"/>
      <c r="TK82" s="103"/>
      <c r="TL82" s="103"/>
      <c r="TM82" s="103"/>
      <c r="TN82" s="103"/>
      <c r="TO82" s="103"/>
      <c r="TP82" s="103"/>
      <c r="TQ82" s="103"/>
      <c r="TR82" s="103"/>
      <c r="TS82" s="103"/>
      <c r="TT82" s="103"/>
      <c r="TU82" s="103"/>
      <c r="TV82" s="103"/>
      <c r="TW82" s="103"/>
      <c r="TX82" s="103"/>
      <c r="TY82" s="103"/>
      <c r="TZ82" s="103"/>
      <c r="UA82" s="103"/>
      <c r="UB82" s="103"/>
      <c r="UC82" s="103"/>
      <c r="UD82" s="103"/>
      <c r="UE82" s="103"/>
      <c r="UF82" s="103"/>
      <c r="UG82" s="103"/>
      <c r="UH82" s="103"/>
      <c r="UI82" s="103"/>
      <c r="UJ82" s="103"/>
      <c r="UK82" s="103"/>
      <c r="UL82" s="103"/>
      <c r="UM82" s="103"/>
      <c r="UN82" s="103"/>
      <c r="UO82" s="103"/>
      <c r="UP82" s="103"/>
      <c r="UQ82" s="103"/>
      <c r="UR82" s="103"/>
      <c r="US82" s="103"/>
      <c r="UT82" s="103"/>
      <c r="UU82" s="103"/>
      <c r="UV82" s="103"/>
      <c r="UW82" s="103"/>
      <c r="UX82" s="103"/>
      <c r="UY82" s="103"/>
      <c r="UZ82" s="103"/>
      <c r="VA82" s="103"/>
      <c r="VB82" s="103"/>
      <c r="VC82" s="103"/>
      <c r="VD82" s="103"/>
      <c r="VE82" s="103"/>
      <c r="VF82" s="103"/>
      <c r="VG82" s="103"/>
      <c r="VH82" s="103"/>
      <c r="VI82" s="103"/>
      <c r="VJ82" s="103"/>
      <c r="VK82" s="103"/>
      <c r="VL82" s="103"/>
      <c r="VM82" s="103"/>
      <c r="VN82" s="103"/>
      <c r="VO82" s="103"/>
      <c r="VP82" s="103"/>
      <c r="VQ82" s="103"/>
      <c r="VR82" s="103"/>
      <c r="VS82" s="103"/>
      <c r="VT82" s="103"/>
      <c r="VU82" s="103"/>
      <c r="VV82" s="103"/>
      <c r="VW82" s="103"/>
      <c r="VX82" s="103"/>
      <c r="VY82" s="103"/>
      <c r="VZ82" s="103"/>
      <c r="WA82" s="103"/>
      <c r="WB82" s="103"/>
      <c r="WC82" s="103"/>
      <c r="WD82" s="103"/>
      <c r="WE82" s="103"/>
      <c r="WF82" s="103"/>
      <c r="WG82" s="103"/>
      <c r="WH82" s="103"/>
      <c r="WI82" s="103"/>
      <c r="WJ82" s="103"/>
      <c r="WK82" s="103"/>
      <c r="WL82" s="103"/>
      <c r="WM82" s="103"/>
      <c r="WN82" s="103"/>
      <c r="WO82" s="103"/>
      <c r="WP82" s="103"/>
      <c r="WQ82" s="103"/>
      <c r="WR82" s="103"/>
      <c r="WS82" s="103"/>
      <c r="WT82" s="103"/>
      <c r="WU82" s="103"/>
      <c r="WV82" s="103"/>
      <c r="WW82" s="103"/>
      <c r="WX82" s="103"/>
      <c r="WY82" s="103"/>
      <c r="WZ82" s="103"/>
      <c r="XA82" s="103"/>
      <c r="XB82" s="103"/>
      <c r="XC82" s="103"/>
      <c r="XD82" s="103"/>
      <c r="XE82" s="103"/>
      <c r="XF82" s="103"/>
      <c r="XG82" s="103"/>
      <c r="XH82" s="103"/>
      <c r="XI82" s="103"/>
      <c r="XJ82" s="103"/>
      <c r="XK82" s="103"/>
      <c r="XL82" s="103"/>
      <c r="XM82" s="103"/>
      <c r="XN82" s="103"/>
      <c r="XO82" s="103"/>
      <c r="XP82" s="103"/>
      <c r="XQ82" s="103"/>
      <c r="XR82" s="103"/>
      <c r="XS82" s="103"/>
      <c r="XT82" s="103"/>
      <c r="XU82" s="103"/>
      <c r="XV82" s="103"/>
      <c r="XW82" s="103"/>
      <c r="XX82" s="103"/>
      <c r="XY82" s="103"/>
      <c r="XZ82" s="103"/>
      <c r="YA82" s="103"/>
      <c r="YB82" s="103"/>
      <c r="YC82" s="103"/>
      <c r="YD82" s="103"/>
      <c r="YE82" s="103"/>
      <c r="YF82" s="103"/>
      <c r="YG82" s="103"/>
      <c r="YH82" s="103"/>
      <c r="YI82" s="103"/>
      <c r="YJ82" s="103"/>
      <c r="YK82" s="103"/>
      <c r="YL82" s="103"/>
      <c r="YM82" s="103"/>
      <c r="YN82" s="103"/>
      <c r="YO82" s="103"/>
      <c r="YP82" s="103"/>
      <c r="YQ82" s="103"/>
      <c r="YR82" s="103"/>
      <c r="YS82" s="103"/>
      <c r="YT82" s="103"/>
      <c r="YU82" s="103"/>
      <c r="YV82" s="103"/>
      <c r="YW82" s="103"/>
      <c r="YX82" s="103"/>
      <c r="YY82" s="103"/>
      <c r="YZ82" s="103"/>
      <c r="ZA82" s="103"/>
      <c r="ZB82" s="103"/>
      <c r="ZC82" s="103"/>
      <c r="ZD82" s="103"/>
      <c r="ZE82" s="103"/>
      <c r="ZF82" s="103"/>
      <c r="ZG82" s="103"/>
      <c r="ZH82" s="103"/>
      <c r="ZI82" s="103"/>
      <c r="ZJ82" s="103"/>
      <c r="ZK82" s="103"/>
      <c r="ZL82" s="103"/>
      <c r="ZM82" s="103"/>
      <c r="ZN82" s="103"/>
      <c r="ZO82" s="103"/>
      <c r="ZP82" s="103"/>
      <c r="ZQ82" s="103"/>
      <c r="ZR82" s="103"/>
      <c r="ZS82" s="103"/>
      <c r="ZT82" s="103"/>
      <c r="ZU82" s="103"/>
      <c r="ZV82" s="103"/>
      <c r="ZW82" s="103"/>
      <c r="ZX82" s="103"/>
      <c r="ZY82" s="103"/>
      <c r="ZZ82" s="103"/>
      <c r="AAA82" s="103"/>
      <c r="AAB82" s="103"/>
      <c r="AAC82" s="103"/>
      <c r="AAD82" s="103"/>
      <c r="AAE82" s="103"/>
      <c r="AAF82" s="103"/>
      <c r="AAG82" s="103"/>
      <c r="AAH82" s="103"/>
      <c r="AAI82" s="103"/>
      <c r="AAJ82" s="103"/>
      <c r="AAK82" s="103"/>
      <c r="AAL82" s="103"/>
      <c r="AAM82" s="103"/>
      <c r="AAN82" s="103"/>
      <c r="AAO82" s="103"/>
      <c r="AAP82" s="103"/>
      <c r="AAQ82" s="103"/>
      <c r="AAR82" s="103"/>
      <c r="AAS82" s="103"/>
      <c r="AAT82" s="103"/>
      <c r="AAU82" s="103"/>
      <c r="AAV82" s="103"/>
      <c r="AAW82" s="103"/>
      <c r="AAX82" s="103"/>
      <c r="AAY82" s="103"/>
      <c r="AAZ82" s="103"/>
      <c r="ABA82" s="103"/>
      <c r="ABB82" s="103"/>
      <c r="ABC82" s="103"/>
      <c r="ABD82" s="103"/>
      <c r="ABE82" s="103"/>
      <c r="ABF82" s="103"/>
      <c r="ABG82" s="103"/>
      <c r="ABH82" s="103"/>
      <c r="ABI82" s="103"/>
      <c r="ABJ82" s="103"/>
      <c r="ABK82" s="103"/>
      <c r="ABL82" s="103"/>
      <c r="ABM82" s="103"/>
      <c r="ABN82" s="103"/>
      <c r="ABO82" s="103"/>
      <c r="ABP82" s="103"/>
      <c r="ABQ82" s="103"/>
      <c r="ABR82" s="103"/>
      <c r="ABS82" s="103"/>
      <c r="ABT82" s="103"/>
      <c r="ABU82" s="103"/>
      <c r="ABV82" s="103"/>
      <c r="ABW82" s="103"/>
      <c r="ABX82" s="103"/>
      <c r="ABY82" s="103"/>
      <c r="ABZ82" s="103"/>
      <c r="ACA82" s="103"/>
      <c r="ACB82" s="103"/>
      <c r="ACC82" s="103"/>
      <c r="ACD82" s="103"/>
      <c r="ACE82" s="103"/>
      <c r="ACF82" s="103"/>
      <c r="ACG82" s="103"/>
      <c r="ACH82" s="103"/>
      <c r="ACI82" s="103"/>
      <c r="ACJ82" s="103"/>
      <c r="ACK82" s="103"/>
      <c r="ACL82" s="103"/>
      <c r="ACM82" s="103"/>
      <c r="ACN82" s="103"/>
      <c r="ACO82" s="103"/>
      <c r="ACP82" s="103"/>
      <c r="ACQ82" s="103"/>
      <c r="ACR82" s="103"/>
      <c r="ACS82" s="103"/>
      <c r="ACT82" s="103"/>
      <c r="ACU82" s="103"/>
      <c r="ACV82" s="103"/>
      <c r="ACW82" s="103"/>
      <c r="ACX82" s="103"/>
      <c r="ACY82" s="103"/>
      <c r="ACZ82" s="103"/>
      <c r="ADA82" s="103"/>
      <c r="ADB82" s="103"/>
      <c r="ADC82" s="103"/>
      <c r="ADD82" s="103"/>
      <c r="ADE82" s="103"/>
      <c r="ADF82" s="103"/>
      <c r="ADG82" s="103"/>
      <c r="ADH82" s="103"/>
      <c r="ADI82" s="103"/>
      <c r="ADJ82" s="103"/>
      <c r="ADK82" s="103"/>
      <c r="ADL82" s="103"/>
      <c r="ADM82" s="103"/>
      <c r="ADN82" s="103"/>
      <c r="ADO82" s="103"/>
      <c r="ADP82" s="103"/>
      <c r="ADQ82" s="103"/>
      <c r="ADR82" s="103"/>
      <c r="ADS82" s="103"/>
      <c r="ADT82" s="103"/>
      <c r="ADU82" s="103"/>
      <c r="ADV82" s="103"/>
      <c r="ADW82" s="103"/>
      <c r="ADX82" s="103"/>
      <c r="ADY82" s="103"/>
      <c r="ADZ82" s="103"/>
      <c r="AEA82" s="103"/>
      <c r="AEB82" s="103"/>
      <c r="AEC82" s="103"/>
      <c r="AED82" s="103"/>
      <c r="AEE82" s="103"/>
      <c r="AEF82" s="103"/>
      <c r="AEG82" s="103"/>
      <c r="AEH82" s="103"/>
      <c r="AEI82" s="103"/>
      <c r="AEJ82" s="103"/>
      <c r="AEK82" s="103"/>
      <c r="AEL82" s="103"/>
      <c r="AEM82" s="103"/>
      <c r="AEN82" s="103"/>
      <c r="AEO82" s="103"/>
      <c r="AEP82" s="103"/>
      <c r="AEQ82" s="103"/>
      <c r="AER82" s="103"/>
      <c r="AES82" s="103"/>
      <c r="AET82" s="103"/>
      <c r="AEU82" s="103"/>
      <c r="AEV82" s="103"/>
      <c r="AEW82" s="103"/>
      <c r="AEX82" s="103"/>
      <c r="AEY82" s="103"/>
      <c r="AEZ82" s="103"/>
      <c r="AFA82" s="103"/>
      <c r="AFB82" s="103"/>
      <c r="AFC82" s="103"/>
      <c r="AFD82" s="103"/>
      <c r="AFE82" s="103"/>
      <c r="AFF82" s="103"/>
      <c r="AFG82" s="103"/>
      <c r="AFH82" s="103"/>
      <c r="AFI82" s="103"/>
      <c r="AFJ82" s="103"/>
      <c r="AFK82" s="103"/>
      <c r="AFL82" s="103"/>
      <c r="AFM82" s="103"/>
      <c r="AFN82" s="103"/>
      <c r="AFO82" s="103"/>
      <c r="AFP82" s="103"/>
      <c r="AFQ82" s="103"/>
      <c r="AFR82" s="103"/>
      <c r="AFS82" s="103"/>
      <c r="AFT82" s="103"/>
      <c r="AFU82" s="103"/>
      <c r="AFV82" s="103"/>
      <c r="AFW82" s="103"/>
      <c r="AFX82" s="103"/>
      <c r="AFY82" s="103"/>
      <c r="AFZ82" s="103"/>
      <c r="AGA82" s="103"/>
      <c r="AGB82" s="103"/>
      <c r="AGC82" s="103"/>
      <c r="AGD82" s="103"/>
      <c r="AGE82" s="103"/>
      <c r="AGF82" s="103"/>
      <c r="AGG82" s="103"/>
      <c r="AGH82" s="103"/>
      <c r="AGI82" s="103"/>
      <c r="AGJ82" s="103"/>
      <c r="AGK82" s="103"/>
      <c r="AGL82" s="103"/>
      <c r="AGM82" s="103"/>
      <c r="AGN82" s="103"/>
      <c r="AGO82" s="103"/>
      <c r="AGP82" s="103"/>
      <c r="AGQ82" s="103"/>
      <c r="AGR82" s="103"/>
      <c r="AGS82" s="103"/>
      <c r="AGT82" s="103"/>
      <c r="AGU82" s="103"/>
      <c r="AGV82" s="103"/>
      <c r="AGW82" s="103"/>
      <c r="AGX82" s="103"/>
      <c r="AGY82" s="103"/>
      <c r="AGZ82" s="103"/>
      <c r="AHA82" s="103"/>
      <c r="AHB82" s="103"/>
      <c r="AHC82" s="103"/>
      <c r="AHD82" s="103"/>
      <c r="AHE82" s="103"/>
      <c r="AHF82" s="103"/>
      <c r="AHG82" s="103"/>
      <c r="AHH82" s="103"/>
      <c r="AHI82" s="103"/>
      <c r="AHJ82" s="103"/>
      <c r="AHK82" s="103"/>
      <c r="AHL82" s="103"/>
      <c r="AHM82" s="103"/>
      <c r="AHN82" s="103"/>
      <c r="AHO82" s="103"/>
      <c r="AHP82" s="103"/>
      <c r="AHQ82" s="103"/>
      <c r="AHR82" s="103"/>
      <c r="AHS82" s="103"/>
      <c r="AHT82" s="103"/>
      <c r="AHU82" s="103"/>
      <c r="AHV82" s="103"/>
      <c r="AHW82" s="103"/>
      <c r="AHX82" s="103"/>
      <c r="AHY82" s="103"/>
      <c r="AHZ82" s="103"/>
      <c r="AIA82" s="103"/>
      <c r="AIB82" s="103"/>
      <c r="AIC82" s="103"/>
      <c r="AID82" s="103"/>
      <c r="AIE82" s="103"/>
      <c r="AIF82" s="103"/>
      <c r="AIG82" s="103"/>
      <c r="AIH82" s="103"/>
      <c r="AII82" s="103"/>
      <c r="AIJ82" s="103"/>
      <c r="AIK82" s="103"/>
      <c r="AIL82" s="103"/>
      <c r="AIM82" s="103"/>
      <c r="AIN82" s="103"/>
      <c r="AIO82" s="103"/>
      <c r="AIP82" s="103"/>
      <c r="AIQ82" s="103"/>
      <c r="AIR82" s="103"/>
      <c r="AIS82" s="103"/>
      <c r="AIT82" s="103"/>
      <c r="AIU82" s="103"/>
      <c r="AIV82" s="103"/>
      <c r="AIW82" s="103"/>
      <c r="AIX82" s="103"/>
      <c r="AIY82" s="103"/>
      <c r="AIZ82" s="103"/>
      <c r="AJA82" s="103"/>
      <c r="AJB82" s="103"/>
      <c r="AJC82" s="103"/>
      <c r="AJD82" s="103"/>
      <c r="AJE82" s="103"/>
      <c r="AJF82" s="103"/>
      <c r="AJG82" s="103"/>
      <c r="AJH82" s="103"/>
      <c r="AJI82" s="103"/>
      <c r="AJJ82" s="103"/>
      <c r="AJK82" s="103"/>
      <c r="AJL82" s="103"/>
      <c r="AJM82" s="103"/>
      <c r="AJN82" s="103"/>
      <c r="AJO82" s="103"/>
      <c r="AJP82" s="103"/>
      <c r="AJQ82" s="103"/>
      <c r="AJR82" s="103"/>
      <c r="AJS82" s="103"/>
      <c r="AJT82" s="103"/>
      <c r="AJU82" s="103"/>
      <c r="AJV82" s="103"/>
      <c r="AJW82" s="103"/>
      <c r="AJX82" s="103"/>
      <c r="AJY82" s="103"/>
      <c r="AJZ82" s="103"/>
      <c r="AKA82" s="103"/>
      <c r="AKB82" s="103"/>
      <c r="AKC82" s="103"/>
      <c r="AKD82" s="103"/>
      <c r="AKE82" s="103"/>
      <c r="AKF82" s="103"/>
      <c r="AKG82" s="103"/>
      <c r="AKH82" s="103"/>
      <c r="AKI82" s="103"/>
      <c r="AKJ82" s="103"/>
      <c r="AKK82" s="103"/>
      <c r="AKL82" s="103"/>
      <c r="AKM82" s="103"/>
      <c r="AKN82" s="103"/>
      <c r="AKO82" s="103"/>
      <c r="AKP82" s="103"/>
      <c r="AKQ82" s="103"/>
      <c r="AKR82" s="103"/>
      <c r="AKS82" s="103"/>
      <c r="AKT82" s="103"/>
      <c r="AKU82" s="103"/>
      <c r="AKV82" s="103"/>
      <c r="AKW82" s="103"/>
      <c r="AKX82" s="103"/>
      <c r="AKY82" s="103"/>
      <c r="AKZ82" s="103"/>
      <c r="ALA82" s="103"/>
      <c r="ALB82" s="103"/>
      <c r="ALC82" s="103"/>
      <c r="ALD82" s="103"/>
      <c r="ALE82" s="103"/>
      <c r="ALF82" s="103"/>
      <c r="ALG82" s="103"/>
      <c r="ALH82" s="103"/>
      <c r="ALI82" s="103"/>
      <c r="ALJ82" s="103"/>
      <c r="ALK82" s="103"/>
      <c r="ALL82" s="103"/>
      <c r="ALM82" s="103"/>
      <c r="ALN82" s="103"/>
      <c r="ALO82" s="103"/>
      <c r="ALP82" s="103"/>
      <c r="ALQ82" s="103"/>
      <c r="ALR82" s="103"/>
      <c r="ALS82" s="103"/>
      <c r="ALT82" s="103"/>
      <c r="ALU82" s="103"/>
      <c r="ALV82" s="103"/>
      <c r="ALW82" s="103"/>
      <c r="ALX82" s="103"/>
      <c r="ALY82" s="103"/>
      <c r="ALZ82" s="103"/>
      <c r="AMA82" s="103"/>
      <c r="AMB82" s="103"/>
      <c r="AMC82" s="103"/>
      <c r="AMD82" s="103"/>
      <c r="AME82" s="103"/>
      <c r="AMF82" s="103"/>
      <c r="AMG82" s="103"/>
      <c r="AMH82" s="103"/>
      <c r="AMI82" s="103"/>
      <c r="AMJ82" s="103"/>
      <c r="AMK82" s="103"/>
      <c r="AML82" s="103"/>
      <c r="AMM82" s="103"/>
      <c r="AMN82" s="103"/>
      <c r="AMO82" s="103"/>
      <c r="AMP82" s="103"/>
      <c r="AMQ82" s="103"/>
    </row>
    <row r="83" spans="1:1031" s="104" customFormat="1" ht="81.75" customHeight="1" thickBot="1" x14ac:dyDescent="0.3">
      <c r="A83" s="93">
        <v>67</v>
      </c>
      <c r="B83" s="256"/>
      <c r="C83" s="72" t="s">
        <v>97</v>
      </c>
      <c r="D83" s="72" t="s">
        <v>464</v>
      </c>
      <c r="E83" s="72">
        <v>128322</v>
      </c>
      <c r="F83" s="23" t="s">
        <v>477</v>
      </c>
      <c r="G83" s="22" t="s">
        <v>492</v>
      </c>
      <c r="H83" s="38" t="s">
        <v>509</v>
      </c>
      <c r="I83" s="160">
        <v>43586</v>
      </c>
      <c r="J83" s="160">
        <v>45291</v>
      </c>
      <c r="K83" s="59" t="s">
        <v>164</v>
      </c>
      <c r="L83" s="59" t="s">
        <v>29</v>
      </c>
      <c r="M83" s="59" t="s">
        <v>30</v>
      </c>
      <c r="N83" s="59" t="s">
        <v>30</v>
      </c>
      <c r="O83" s="59" t="s">
        <v>31</v>
      </c>
      <c r="P83" s="22">
        <v>122</v>
      </c>
      <c r="Q83" s="140">
        <v>5216239.38</v>
      </c>
      <c r="R83" s="140">
        <v>0</v>
      </c>
      <c r="S83" s="140">
        <v>946272.13</v>
      </c>
      <c r="T83" s="112">
        <f t="shared" si="9"/>
        <v>6162511.5099999998</v>
      </c>
      <c r="U83" s="159">
        <v>0</v>
      </c>
      <c r="V83" s="24">
        <v>0</v>
      </c>
      <c r="W83" s="112">
        <f t="shared" si="8"/>
        <v>6162511.5099999998</v>
      </c>
      <c r="X83" s="101" t="str">
        <f t="shared" si="6"/>
        <v>în implementare</v>
      </c>
      <c r="Y83" s="86">
        <v>0</v>
      </c>
      <c r="Z83" s="87">
        <v>0</v>
      </c>
      <c r="AA83" s="84">
        <v>0</v>
      </c>
      <c r="AB83" s="102"/>
      <c r="AC83" s="102"/>
      <c r="AD83" s="102"/>
      <c r="AE83" s="102"/>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s="103"/>
      <c r="HK83" s="103"/>
      <c r="HL83" s="103"/>
      <c r="HM83" s="103"/>
      <c r="HN83" s="103"/>
      <c r="HO83" s="103"/>
      <c r="HP83" s="103"/>
      <c r="HQ83" s="103"/>
      <c r="HR83" s="103"/>
      <c r="HS83" s="103"/>
      <c r="HT83" s="103"/>
      <c r="HU83" s="103"/>
      <c r="HV83" s="103"/>
      <c r="HW83" s="103"/>
      <c r="HX83" s="103"/>
      <c r="HY83" s="103"/>
      <c r="HZ83" s="103"/>
      <c r="IA83" s="103"/>
      <c r="IB83" s="103"/>
      <c r="IC83" s="103"/>
      <c r="ID83" s="103"/>
      <c r="IE83" s="103"/>
      <c r="IF83" s="103"/>
      <c r="IG83" s="103"/>
      <c r="IH83" s="103"/>
      <c r="II83" s="103"/>
      <c r="IJ83" s="103"/>
      <c r="IK83" s="103"/>
      <c r="IL83" s="103"/>
      <c r="IM83" s="103"/>
      <c r="IN83" s="103"/>
      <c r="IO83" s="103"/>
      <c r="IP83" s="103"/>
      <c r="IQ83" s="103"/>
      <c r="IR83" s="103"/>
      <c r="IS83" s="103"/>
      <c r="IT83" s="103"/>
      <c r="IU83" s="103"/>
      <c r="IV83" s="103"/>
      <c r="IW83" s="103"/>
      <c r="IX83" s="103"/>
      <c r="IY83" s="103"/>
      <c r="IZ83" s="103"/>
      <c r="JA83" s="103"/>
      <c r="JB83" s="103"/>
      <c r="JC83" s="103"/>
      <c r="JD83" s="103"/>
      <c r="JE83" s="103"/>
      <c r="JF83" s="103"/>
      <c r="JG83" s="103"/>
      <c r="JH83" s="103"/>
      <c r="JI83" s="103"/>
      <c r="JJ83" s="103"/>
      <c r="JK83" s="103"/>
      <c r="JL83" s="103"/>
      <c r="JM83" s="103"/>
      <c r="JN83" s="103"/>
      <c r="JO83" s="103"/>
      <c r="JP83" s="103"/>
      <c r="JQ83" s="103"/>
      <c r="JR83" s="103"/>
      <c r="JS83" s="103"/>
      <c r="JT83" s="103"/>
      <c r="JU83" s="103"/>
      <c r="JV83" s="103"/>
      <c r="JW83" s="103"/>
      <c r="JX83" s="103"/>
      <c r="JY83" s="103"/>
      <c r="JZ83" s="103"/>
      <c r="KA83" s="103"/>
      <c r="KB83" s="103"/>
      <c r="KC83" s="103"/>
      <c r="KD83" s="103"/>
      <c r="KE83" s="103"/>
      <c r="KF83" s="103"/>
      <c r="KG83" s="103"/>
      <c r="KH83" s="103"/>
      <c r="KI83" s="103"/>
      <c r="KJ83" s="103"/>
      <c r="KK83" s="103"/>
      <c r="KL83" s="103"/>
      <c r="KM83" s="103"/>
      <c r="KN83" s="103"/>
      <c r="KO83" s="103"/>
      <c r="KP83" s="103"/>
      <c r="KQ83" s="103"/>
      <c r="KR83" s="103"/>
      <c r="KS83" s="103"/>
      <c r="KT83" s="103"/>
      <c r="KU83" s="103"/>
      <c r="KV83" s="103"/>
      <c r="KW83" s="103"/>
      <c r="KX83" s="103"/>
      <c r="KY83" s="103"/>
      <c r="KZ83" s="103"/>
      <c r="LA83" s="103"/>
      <c r="LB83" s="103"/>
      <c r="LC83" s="103"/>
      <c r="LD83" s="103"/>
      <c r="LE83" s="103"/>
      <c r="LF83" s="103"/>
      <c r="LG83" s="103"/>
      <c r="LH83" s="103"/>
      <c r="LI83" s="103"/>
      <c r="LJ83" s="103"/>
      <c r="LK83" s="103"/>
      <c r="LL83" s="103"/>
      <c r="LM83" s="103"/>
      <c r="LN83" s="103"/>
      <c r="LO83" s="103"/>
      <c r="LP83" s="103"/>
      <c r="LQ83" s="103"/>
      <c r="LR83" s="103"/>
      <c r="LS83" s="103"/>
      <c r="LT83" s="103"/>
      <c r="LU83" s="103"/>
      <c r="LV83" s="103"/>
      <c r="LW83" s="103"/>
      <c r="LX83" s="103"/>
      <c r="LY83" s="103"/>
      <c r="LZ83" s="103"/>
      <c r="MA83" s="103"/>
      <c r="MB83" s="103"/>
      <c r="MC83" s="103"/>
      <c r="MD83" s="103"/>
      <c r="ME83" s="103"/>
      <c r="MF83" s="103"/>
      <c r="MG83" s="103"/>
      <c r="MH83" s="103"/>
      <c r="MI83" s="103"/>
      <c r="MJ83" s="103"/>
      <c r="MK83" s="103"/>
      <c r="ML83" s="103"/>
      <c r="MM83" s="103"/>
      <c r="MN83" s="103"/>
      <c r="MO83" s="103"/>
      <c r="MP83" s="103"/>
      <c r="MQ83" s="103"/>
      <c r="MR83" s="103"/>
      <c r="MS83" s="103"/>
      <c r="MT83" s="103"/>
      <c r="MU83" s="103"/>
      <c r="MV83" s="103"/>
      <c r="MW83" s="103"/>
      <c r="MX83" s="103"/>
      <c r="MY83" s="103"/>
      <c r="MZ83" s="103"/>
      <c r="NA83" s="103"/>
      <c r="NB83" s="103"/>
      <c r="NC83" s="103"/>
      <c r="ND83" s="103"/>
      <c r="NE83" s="103"/>
      <c r="NF83" s="103"/>
      <c r="NG83" s="103"/>
      <c r="NH83" s="103"/>
      <c r="NI83" s="103"/>
      <c r="NJ83" s="103"/>
      <c r="NK83" s="103"/>
      <c r="NL83" s="103"/>
      <c r="NM83" s="103"/>
      <c r="NN83" s="103"/>
      <c r="NO83" s="103"/>
      <c r="NP83" s="103"/>
      <c r="NQ83" s="103"/>
      <c r="NR83" s="103"/>
      <c r="NS83" s="103"/>
      <c r="NT83" s="103"/>
      <c r="NU83" s="103"/>
      <c r="NV83" s="103"/>
      <c r="NW83" s="103"/>
      <c r="NX83" s="103"/>
      <c r="NY83" s="103"/>
      <c r="NZ83" s="103"/>
      <c r="OA83" s="103"/>
      <c r="OB83" s="103"/>
      <c r="OC83" s="103"/>
      <c r="OD83" s="103"/>
      <c r="OE83" s="103"/>
      <c r="OF83" s="103"/>
      <c r="OG83" s="103"/>
      <c r="OH83" s="103"/>
      <c r="OI83" s="103"/>
      <c r="OJ83" s="103"/>
      <c r="OK83" s="103"/>
      <c r="OL83" s="103"/>
      <c r="OM83" s="103"/>
      <c r="ON83" s="103"/>
      <c r="OO83" s="103"/>
      <c r="OP83" s="103"/>
      <c r="OQ83" s="103"/>
      <c r="OR83" s="103"/>
      <c r="OS83" s="103"/>
      <c r="OT83" s="103"/>
      <c r="OU83" s="103"/>
      <c r="OV83" s="103"/>
      <c r="OW83" s="103"/>
      <c r="OX83" s="103"/>
      <c r="OY83" s="103"/>
      <c r="OZ83" s="103"/>
      <c r="PA83" s="103"/>
      <c r="PB83" s="103"/>
      <c r="PC83" s="103"/>
      <c r="PD83" s="103"/>
      <c r="PE83" s="103"/>
      <c r="PF83" s="103"/>
      <c r="PG83" s="103"/>
      <c r="PH83" s="103"/>
      <c r="PI83" s="103"/>
      <c r="PJ83" s="103"/>
      <c r="PK83" s="103"/>
      <c r="PL83" s="103"/>
      <c r="PM83" s="103"/>
      <c r="PN83" s="103"/>
      <c r="PO83" s="103"/>
      <c r="PP83" s="103"/>
      <c r="PQ83" s="103"/>
      <c r="PR83" s="103"/>
      <c r="PS83" s="103"/>
      <c r="PT83" s="103"/>
      <c r="PU83" s="103"/>
      <c r="PV83" s="103"/>
      <c r="PW83" s="103"/>
      <c r="PX83" s="103"/>
      <c r="PY83" s="103"/>
      <c r="PZ83" s="103"/>
      <c r="QA83" s="103"/>
      <c r="QB83" s="103"/>
      <c r="QC83" s="103"/>
      <c r="QD83" s="103"/>
      <c r="QE83" s="103"/>
      <c r="QF83" s="103"/>
      <c r="QG83" s="103"/>
      <c r="QH83" s="103"/>
      <c r="QI83" s="103"/>
      <c r="QJ83" s="103"/>
      <c r="QK83" s="103"/>
      <c r="QL83" s="103"/>
      <c r="QM83" s="103"/>
      <c r="QN83" s="103"/>
      <c r="QO83" s="103"/>
      <c r="QP83" s="103"/>
      <c r="QQ83" s="103"/>
      <c r="QR83" s="103"/>
      <c r="QS83" s="103"/>
      <c r="QT83" s="103"/>
      <c r="QU83" s="103"/>
      <c r="QV83" s="103"/>
      <c r="QW83" s="103"/>
      <c r="QX83" s="103"/>
      <c r="QY83" s="103"/>
      <c r="QZ83" s="103"/>
      <c r="RA83" s="103"/>
      <c r="RB83" s="103"/>
      <c r="RC83" s="103"/>
      <c r="RD83" s="103"/>
      <c r="RE83" s="103"/>
      <c r="RF83" s="103"/>
      <c r="RG83" s="103"/>
      <c r="RH83" s="103"/>
      <c r="RI83" s="103"/>
      <c r="RJ83" s="103"/>
      <c r="RK83" s="103"/>
      <c r="RL83" s="103"/>
      <c r="RM83" s="103"/>
      <c r="RN83" s="103"/>
      <c r="RO83" s="103"/>
      <c r="RP83" s="103"/>
      <c r="RQ83" s="103"/>
      <c r="RR83" s="103"/>
      <c r="RS83" s="103"/>
      <c r="RT83" s="103"/>
      <c r="RU83" s="103"/>
      <c r="RV83" s="103"/>
      <c r="RW83" s="103"/>
      <c r="RX83" s="103"/>
      <c r="RY83" s="103"/>
      <c r="RZ83" s="103"/>
      <c r="SA83" s="103"/>
      <c r="SB83" s="103"/>
      <c r="SC83" s="103"/>
      <c r="SD83" s="103"/>
      <c r="SE83" s="103"/>
      <c r="SF83" s="103"/>
      <c r="SG83" s="103"/>
      <c r="SH83" s="103"/>
      <c r="SI83" s="103"/>
      <c r="SJ83" s="103"/>
      <c r="SK83" s="103"/>
      <c r="SL83" s="103"/>
      <c r="SM83" s="103"/>
      <c r="SN83" s="103"/>
      <c r="SO83" s="103"/>
      <c r="SP83" s="103"/>
      <c r="SQ83" s="103"/>
      <c r="SR83" s="103"/>
      <c r="SS83" s="103"/>
      <c r="ST83" s="103"/>
      <c r="SU83" s="103"/>
      <c r="SV83" s="103"/>
      <c r="SW83" s="103"/>
      <c r="SX83" s="103"/>
      <c r="SY83" s="103"/>
      <c r="SZ83" s="103"/>
      <c r="TA83" s="103"/>
      <c r="TB83" s="103"/>
      <c r="TC83" s="103"/>
      <c r="TD83" s="103"/>
      <c r="TE83" s="103"/>
      <c r="TF83" s="103"/>
      <c r="TG83" s="103"/>
      <c r="TH83" s="103"/>
      <c r="TI83" s="103"/>
      <c r="TJ83" s="103"/>
      <c r="TK83" s="103"/>
      <c r="TL83" s="103"/>
      <c r="TM83" s="103"/>
      <c r="TN83" s="103"/>
      <c r="TO83" s="103"/>
      <c r="TP83" s="103"/>
      <c r="TQ83" s="103"/>
      <c r="TR83" s="103"/>
      <c r="TS83" s="103"/>
      <c r="TT83" s="103"/>
      <c r="TU83" s="103"/>
      <c r="TV83" s="103"/>
      <c r="TW83" s="103"/>
      <c r="TX83" s="103"/>
      <c r="TY83" s="103"/>
      <c r="TZ83" s="103"/>
      <c r="UA83" s="103"/>
      <c r="UB83" s="103"/>
      <c r="UC83" s="103"/>
      <c r="UD83" s="103"/>
      <c r="UE83" s="103"/>
      <c r="UF83" s="103"/>
      <c r="UG83" s="103"/>
      <c r="UH83" s="103"/>
      <c r="UI83" s="103"/>
      <c r="UJ83" s="103"/>
      <c r="UK83" s="103"/>
      <c r="UL83" s="103"/>
      <c r="UM83" s="103"/>
      <c r="UN83" s="103"/>
      <c r="UO83" s="103"/>
      <c r="UP83" s="103"/>
      <c r="UQ83" s="103"/>
      <c r="UR83" s="103"/>
      <c r="US83" s="103"/>
      <c r="UT83" s="103"/>
      <c r="UU83" s="103"/>
      <c r="UV83" s="103"/>
      <c r="UW83" s="103"/>
      <c r="UX83" s="103"/>
      <c r="UY83" s="103"/>
      <c r="UZ83" s="103"/>
      <c r="VA83" s="103"/>
      <c r="VB83" s="103"/>
      <c r="VC83" s="103"/>
      <c r="VD83" s="103"/>
      <c r="VE83" s="103"/>
      <c r="VF83" s="103"/>
      <c r="VG83" s="103"/>
      <c r="VH83" s="103"/>
      <c r="VI83" s="103"/>
      <c r="VJ83" s="103"/>
      <c r="VK83" s="103"/>
      <c r="VL83" s="103"/>
      <c r="VM83" s="103"/>
      <c r="VN83" s="103"/>
      <c r="VO83" s="103"/>
      <c r="VP83" s="103"/>
      <c r="VQ83" s="103"/>
      <c r="VR83" s="103"/>
      <c r="VS83" s="103"/>
      <c r="VT83" s="103"/>
      <c r="VU83" s="103"/>
      <c r="VV83" s="103"/>
      <c r="VW83" s="103"/>
      <c r="VX83" s="103"/>
      <c r="VY83" s="103"/>
      <c r="VZ83" s="103"/>
      <c r="WA83" s="103"/>
      <c r="WB83" s="103"/>
      <c r="WC83" s="103"/>
      <c r="WD83" s="103"/>
      <c r="WE83" s="103"/>
      <c r="WF83" s="103"/>
      <c r="WG83" s="103"/>
      <c r="WH83" s="103"/>
      <c r="WI83" s="103"/>
      <c r="WJ83" s="103"/>
      <c r="WK83" s="103"/>
      <c r="WL83" s="103"/>
      <c r="WM83" s="103"/>
      <c r="WN83" s="103"/>
      <c r="WO83" s="103"/>
      <c r="WP83" s="103"/>
      <c r="WQ83" s="103"/>
      <c r="WR83" s="103"/>
      <c r="WS83" s="103"/>
      <c r="WT83" s="103"/>
      <c r="WU83" s="103"/>
      <c r="WV83" s="103"/>
      <c r="WW83" s="103"/>
      <c r="WX83" s="103"/>
      <c r="WY83" s="103"/>
      <c r="WZ83" s="103"/>
      <c r="XA83" s="103"/>
      <c r="XB83" s="103"/>
      <c r="XC83" s="103"/>
      <c r="XD83" s="103"/>
      <c r="XE83" s="103"/>
      <c r="XF83" s="103"/>
      <c r="XG83" s="103"/>
      <c r="XH83" s="103"/>
      <c r="XI83" s="103"/>
      <c r="XJ83" s="103"/>
      <c r="XK83" s="103"/>
      <c r="XL83" s="103"/>
      <c r="XM83" s="103"/>
      <c r="XN83" s="103"/>
      <c r="XO83" s="103"/>
      <c r="XP83" s="103"/>
      <c r="XQ83" s="103"/>
      <c r="XR83" s="103"/>
      <c r="XS83" s="103"/>
      <c r="XT83" s="103"/>
      <c r="XU83" s="103"/>
      <c r="XV83" s="103"/>
      <c r="XW83" s="103"/>
      <c r="XX83" s="103"/>
      <c r="XY83" s="103"/>
      <c r="XZ83" s="103"/>
      <c r="YA83" s="103"/>
      <c r="YB83" s="103"/>
      <c r="YC83" s="103"/>
      <c r="YD83" s="103"/>
      <c r="YE83" s="103"/>
      <c r="YF83" s="103"/>
      <c r="YG83" s="103"/>
      <c r="YH83" s="103"/>
      <c r="YI83" s="103"/>
      <c r="YJ83" s="103"/>
      <c r="YK83" s="103"/>
      <c r="YL83" s="103"/>
      <c r="YM83" s="103"/>
      <c r="YN83" s="103"/>
      <c r="YO83" s="103"/>
      <c r="YP83" s="103"/>
      <c r="YQ83" s="103"/>
      <c r="YR83" s="103"/>
      <c r="YS83" s="103"/>
      <c r="YT83" s="103"/>
      <c r="YU83" s="103"/>
      <c r="YV83" s="103"/>
      <c r="YW83" s="103"/>
      <c r="YX83" s="103"/>
      <c r="YY83" s="103"/>
      <c r="YZ83" s="103"/>
      <c r="ZA83" s="103"/>
      <c r="ZB83" s="103"/>
      <c r="ZC83" s="103"/>
      <c r="ZD83" s="103"/>
      <c r="ZE83" s="103"/>
      <c r="ZF83" s="103"/>
      <c r="ZG83" s="103"/>
      <c r="ZH83" s="103"/>
      <c r="ZI83" s="103"/>
      <c r="ZJ83" s="103"/>
      <c r="ZK83" s="103"/>
      <c r="ZL83" s="103"/>
      <c r="ZM83" s="103"/>
      <c r="ZN83" s="103"/>
      <c r="ZO83" s="103"/>
      <c r="ZP83" s="103"/>
      <c r="ZQ83" s="103"/>
      <c r="ZR83" s="103"/>
      <c r="ZS83" s="103"/>
      <c r="ZT83" s="103"/>
      <c r="ZU83" s="103"/>
      <c r="ZV83" s="103"/>
      <c r="ZW83" s="103"/>
      <c r="ZX83" s="103"/>
      <c r="ZY83" s="103"/>
      <c r="ZZ83" s="103"/>
      <c r="AAA83" s="103"/>
      <c r="AAB83" s="103"/>
      <c r="AAC83" s="103"/>
      <c r="AAD83" s="103"/>
      <c r="AAE83" s="103"/>
      <c r="AAF83" s="103"/>
      <c r="AAG83" s="103"/>
      <c r="AAH83" s="103"/>
      <c r="AAI83" s="103"/>
      <c r="AAJ83" s="103"/>
      <c r="AAK83" s="103"/>
      <c r="AAL83" s="103"/>
      <c r="AAM83" s="103"/>
      <c r="AAN83" s="103"/>
      <c r="AAO83" s="103"/>
      <c r="AAP83" s="103"/>
      <c r="AAQ83" s="103"/>
      <c r="AAR83" s="103"/>
      <c r="AAS83" s="103"/>
      <c r="AAT83" s="103"/>
      <c r="AAU83" s="103"/>
      <c r="AAV83" s="103"/>
      <c r="AAW83" s="103"/>
      <c r="AAX83" s="103"/>
      <c r="AAY83" s="103"/>
      <c r="AAZ83" s="103"/>
      <c r="ABA83" s="103"/>
      <c r="ABB83" s="103"/>
      <c r="ABC83" s="103"/>
      <c r="ABD83" s="103"/>
      <c r="ABE83" s="103"/>
      <c r="ABF83" s="103"/>
      <c r="ABG83" s="103"/>
      <c r="ABH83" s="103"/>
      <c r="ABI83" s="103"/>
      <c r="ABJ83" s="103"/>
      <c r="ABK83" s="103"/>
      <c r="ABL83" s="103"/>
      <c r="ABM83" s="103"/>
      <c r="ABN83" s="103"/>
      <c r="ABO83" s="103"/>
      <c r="ABP83" s="103"/>
      <c r="ABQ83" s="103"/>
      <c r="ABR83" s="103"/>
      <c r="ABS83" s="103"/>
      <c r="ABT83" s="103"/>
      <c r="ABU83" s="103"/>
      <c r="ABV83" s="103"/>
      <c r="ABW83" s="103"/>
      <c r="ABX83" s="103"/>
      <c r="ABY83" s="103"/>
      <c r="ABZ83" s="103"/>
      <c r="ACA83" s="103"/>
      <c r="ACB83" s="103"/>
      <c r="ACC83" s="103"/>
      <c r="ACD83" s="103"/>
      <c r="ACE83" s="103"/>
      <c r="ACF83" s="103"/>
      <c r="ACG83" s="103"/>
      <c r="ACH83" s="103"/>
      <c r="ACI83" s="103"/>
      <c r="ACJ83" s="103"/>
      <c r="ACK83" s="103"/>
      <c r="ACL83" s="103"/>
      <c r="ACM83" s="103"/>
      <c r="ACN83" s="103"/>
      <c r="ACO83" s="103"/>
      <c r="ACP83" s="103"/>
      <c r="ACQ83" s="103"/>
      <c r="ACR83" s="103"/>
      <c r="ACS83" s="103"/>
      <c r="ACT83" s="103"/>
      <c r="ACU83" s="103"/>
      <c r="ACV83" s="103"/>
      <c r="ACW83" s="103"/>
      <c r="ACX83" s="103"/>
      <c r="ACY83" s="103"/>
      <c r="ACZ83" s="103"/>
      <c r="ADA83" s="103"/>
      <c r="ADB83" s="103"/>
      <c r="ADC83" s="103"/>
      <c r="ADD83" s="103"/>
      <c r="ADE83" s="103"/>
      <c r="ADF83" s="103"/>
      <c r="ADG83" s="103"/>
      <c r="ADH83" s="103"/>
      <c r="ADI83" s="103"/>
      <c r="ADJ83" s="103"/>
      <c r="ADK83" s="103"/>
      <c r="ADL83" s="103"/>
      <c r="ADM83" s="103"/>
      <c r="ADN83" s="103"/>
      <c r="ADO83" s="103"/>
      <c r="ADP83" s="103"/>
      <c r="ADQ83" s="103"/>
      <c r="ADR83" s="103"/>
      <c r="ADS83" s="103"/>
      <c r="ADT83" s="103"/>
      <c r="ADU83" s="103"/>
      <c r="ADV83" s="103"/>
      <c r="ADW83" s="103"/>
      <c r="ADX83" s="103"/>
      <c r="ADY83" s="103"/>
      <c r="ADZ83" s="103"/>
      <c r="AEA83" s="103"/>
      <c r="AEB83" s="103"/>
      <c r="AEC83" s="103"/>
      <c r="AED83" s="103"/>
      <c r="AEE83" s="103"/>
      <c r="AEF83" s="103"/>
      <c r="AEG83" s="103"/>
      <c r="AEH83" s="103"/>
      <c r="AEI83" s="103"/>
      <c r="AEJ83" s="103"/>
      <c r="AEK83" s="103"/>
      <c r="AEL83" s="103"/>
      <c r="AEM83" s="103"/>
      <c r="AEN83" s="103"/>
      <c r="AEO83" s="103"/>
      <c r="AEP83" s="103"/>
      <c r="AEQ83" s="103"/>
      <c r="AER83" s="103"/>
      <c r="AES83" s="103"/>
      <c r="AET83" s="103"/>
      <c r="AEU83" s="103"/>
      <c r="AEV83" s="103"/>
      <c r="AEW83" s="103"/>
      <c r="AEX83" s="103"/>
      <c r="AEY83" s="103"/>
      <c r="AEZ83" s="103"/>
      <c r="AFA83" s="103"/>
      <c r="AFB83" s="103"/>
      <c r="AFC83" s="103"/>
      <c r="AFD83" s="103"/>
      <c r="AFE83" s="103"/>
      <c r="AFF83" s="103"/>
      <c r="AFG83" s="103"/>
      <c r="AFH83" s="103"/>
      <c r="AFI83" s="103"/>
      <c r="AFJ83" s="103"/>
      <c r="AFK83" s="103"/>
      <c r="AFL83" s="103"/>
      <c r="AFM83" s="103"/>
      <c r="AFN83" s="103"/>
      <c r="AFO83" s="103"/>
      <c r="AFP83" s="103"/>
      <c r="AFQ83" s="103"/>
      <c r="AFR83" s="103"/>
      <c r="AFS83" s="103"/>
      <c r="AFT83" s="103"/>
      <c r="AFU83" s="103"/>
      <c r="AFV83" s="103"/>
      <c r="AFW83" s="103"/>
      <c r="AFX83" s="103"/>
      <c r="AFY83" s="103"/>
      <c r="AFZ83" s="103"/>
      <c r="AGA83" s="103"/>
      <c r="AGB83" s="103"/>
      <c r="AGC83" s="103"/>
      <c r="AGD83" s="103"/>
      <c r="AGE83" s="103"/>
      <c r="AGF83" s="103"/>
      <c r="AGG83" s="103"/>
      <c r="AGH83" s="103"/>
      <c r="AGI83" s="103"/>
      <c r="AGJ83" s="103"/>
      <c r="AGK83" s="103"/>
      <c r="AGL83" s="103"/>
      <c r="AGM83" s="103"/>
      <c r="AGN83" s="103"/>
      <c r="AGO83" s="103"/>
      <c r="AGP83" s="103"/>
      <c r="AGQ83" s="103"/>
      <c r="AGR83" s="103"/>
      <c r="AGS83" s="103"/>
      <c r="AGT83" s="103"/>
      <c r="AGU83" s="103"/>
      <c r="AGV83" s="103"/>
      <c r="AGW83" s="103"/>
      <c r="AGX83" s="103"/>
      <c r="AGY83" s="103"/>
      <c r="AGZ83" s="103"/>
      <c r="AHA83" s="103"/>
      <c r="AHB83" s="103"/>
      <c r="AHC83" s="103"/>
      <c r="AHD83" s="103"/>
      <c r="AHE83" s="103"/>
      <c r="AHF83" s="103"/>
      <c r="AHG83" s="103"/>
      <c r="AHH83" s="103"/>
      <c r="AHI83" s="103"/>
      <c r="AHJ83" s="103"/>
      <c r="AHK83" s="103"/>
      <c r="AHL83" s="103"/>
      <c r="AHM83" s="103"/>
      <c r="AHN83" s="103"/>
      <c r="AHO83" s="103"/>
      <c r="AHP83" s="103"/>
      <c r="AHQ83" s="103"/>
      <c r="AHR83" s="103"/>
      <c r="AHS83" s="103"/>
      <c r="AHT83" s="103"/>
      <c r="AHU83" s="103"/>
      <c r="AHV83" s="103"/>
      <c r="AHW83" s="103"/>
      <c r="AHX83" s="103"/>
      <c r="AHY83" s="103"/>
      <c r="AHZ83" s="103"/>
      <c r="AIA83" s="103"/>
      <c r="AIB83" s="103"/>
      <c r="AIC83" s="103"/>
      <c r="AID83" s="103"/>
      <c r="AIE83" s="103"/>
      <c r="AIF83" s="103"/>
      <c r="AIG83" s="103"/>
      <c r="AIH83" s="103"/>
      <c r="AII83" s="103"/>
      <c r="AIJ83" s="103"/>
      <c r="AIK83" s="103"/>
      <c r="AIL83" s="103"/>
      <c r="AIM83" s="103"/>
      <c r="AIN83" s="103"/>
      <c r="AIO83" s="103"/>
      <c r="AIP83" s="103"/>
      <c r="AIQ83" s="103"/>
      <c r="AIR83" s="103"/>
      <c r="AIS83" s="103"/>
      <c r="AIT83" s="103"/>
      <c r="AIU83" s="103"/>
      <c r="AIV83" s="103"/>
      <c r="AIW83" s="103"/>
      <c r="AIX83" s="103"/>
      <c r="AIY83" s="103"/>
      <c r="AIZ83" s="103"/>
      <c r="AJA83" s="103"/>
      <c r="AJB83" s="103"/>
      <c r="AJC83" s="103"/>
      <c r="AJD83" s="103"/>
      <c r="AJE83" s="103"/>
      <c r="AJF83" s="103"/>
      <c r="AJG83" s="103"/>
      <c r="AJH83" s="103"/>
      <c r="AJI83" s="103"/>
      <c r="AJJ83" s="103"/>
      <c r="AJK83" s="103"/>
      <c r="AJL83" s="103"/>
      <c r="AJM83" s="103"/>
      <c r="AJN83" s="103"/>
      <c r="AJO83" s="103"/>
      <c r="AJP83" s="103"/>
      <c r="AJQ83" s="103"/>
      <c r="AJR83" s="103"/>
      <c r="AJS83" s="103"/>
      <c r="AJT83" s="103"/>
      <c r="AJU83" s="103"/>
      <c r="AJV83" s="103"/>
      <c r="AJW83" s="103"/>
      <c r="AJX83" s="103"/>
      <c r="AJY83" s="103"/>
      <c r="AJZ83" s="103"/>
      <c r="AKA83" s="103"/>
      <c r="AKB83" s="103"/>
      <c r="AKC83" s="103"/>
      <c r="AKD83" s="103"/>
      <c r="AKE83" s="103"/>
      <c r="AKF83" s="103"/>
      <c r="AKG83" s="103"/>
      <c r="AKH83" s="103"/>
      <c r="AKI83" s="103"/>
      <c r="AKJ83" s="103"/>
      <c r="AKK83" s="103"/>
      <c r="AKL83" s="103"/>
      <c r="AKM83" s="103"/>
      <c r="AKN83" s="103"/>
      <c r="AKO83" s="103"/>
      <c r="AKP83" s="103"/>
      <c r="AKQ83" s="103"/>
      <c r="AKR83" s="103"/>
      <c r="AKS83" s="103"/>
      <c r="AKT83" s="103"/>
      <c r="AKU83" s="103"/>
      <c r="AKV83" s="103"/>
      <c r="AKW83" s="103"/>
      <c r="AKX83" s="103"/>
      <c r="AKY83" s="103"/>
      <c r="AKZ83" s="103"/>
      <c r="ALA83" s="103"/>
      <c r="ALB83" s="103"/>
      <c r="ALC83" s="103"/>
      <c r="ALD83" s="103"/>
      <c r="ALE83" s="103"/>
      <c r="ALF83" s="103"/>
      <c r="ALG83" s="103"/>
      <c r="ALH83" s="103"/>
      <c r="ALI83" s="103"/>
      <c r="ALJ83" s="103"/>
      <c r="ALK83" s="103"/>
      <c r="ALL83" s="103"/>
      <c r="ALM83" s="103"/>
      <c r="ALN83" s="103"/>
      <c r="ALO83" s="103"/>
      <c r="ALP83" s="103"/>
      <c r="ALQ83" s="103"/>
      <c r="ALR83" s="103"/>
      <c r="ALS83" s="103"/>
      <c r="ALT83" s="103"/>
      <c r="ALU83" s="103"/>
      <c r="ALV83" s="103"/>
      <c r="ALW83" s="103"/>
      <c r="ALX83" s="103"/>
      <c r="ALY83" s="103"/>
      <c r="ALZ83" s="103"/>
      <c r="AMA83" s="103"/>
      <c r="AMB83" s="103"/>
      <c r="AMC83" s="103"/>
      <c r="AMD83" s="103"/>
      <c r="AME83" s="103"/>
      <c r="AMF83" s="103"/>
      <c r="AMG83" s="103"/>
      <c r="AMH83" s="103"/>
      <c r="AMI83" s="103"/>
      <c r="AMJ83" s="103"/>
      <c r="AMK83" s="103"/>
      <c r="AML83" s="103"/>
      <c r="AMM83" s="103"/>
      <c r="AMN83" s="103"/>
      <c r="AMO83" s="103"/>
      <c r="AMP83" s="103"/>
      <c r="AMQ83" s="103"/>
    </row>
    <row r="84" spans="1:1031" s="104" customFormat="1" ht="81.75" customHeight="1" thickBot="1" x14ac:dyDescent="0.3">
      <c r="A84" s="22">
        <v>68</v>
      </c>
      <c r="B84" s="154"/>
      <c r="C84" s="72" t="s">
        <v>79</v>
      </c>
      <c r="D84" s="72" t="s">
        <v>470</v>
      </c>
      <c r="E84" s="72" t="s">
        <v>478</v>
      </c>
      <c r="F84" s="23" t="s">
        <v>479</v>
      </c>
      <c r="G84" s="22" t="s">
        <v>253</v>
      </c>
      <c r="H84" s="38" t="s">
        <v>510</v>
      </c>
      <c r="I84" s="160">
        <v>43313</v>
      </c>
      <c r="J84" s="160">
        <v>45291</v>
      </c>
      <c r="K84" s="59" t="s">
        <v>164</v>
      </c>
      <c r="L84" s="59" t="s">
        <v>29</v>
      </c>
      <c r="M84" s="59" t="s">
        <v>30</v>
      </c>
      <c r="N84" s="59" t="s">
        <v>30</v>
      </c>
      <c r="O84" s="59" t="s">
        <v>31</v>
      </c>
      <c r="P84" s="22">
        <v>121</v>
      </c>
      <c r="Q84" s="140">
        <v>43603894.57</v>
      </c>
      <c r="R84" s="140">
        <v>0</v>
      </c>
      <c r="S84" s="140">
        <v>7910133.5599999996</v>
      </c>
      <c r="T84" s="112">
        <f t="shared" si="9"/>
        <v>51514028.130000003</v>
      </c>
      <c r="U84" s="159">
        <v>0</v>
      </c>
      <c r="V84" s="24">
        <v>4656540.13</v>
      </c>
      <c r="W84" s="112">
        <f t="shared" si="8"/>
        <v>56170568.260000005</v>
      </c>
      <c r="X84" s="101" t="str">
        <f t="shared" si="6"/>
        <v>în implementare</v>
      </c>
      <c r="Y84" s="86">
        <v>0</v>
      </c>
      <c r="Z84" s="87">
        <v>2470565.71</v>
      </c>
      <c r="AA84" s="84">
        <v>0</v>
      </c>
      <c r="AB84" s="102"/>
      <c r="AC84" s="102"/>
      <c r="AD84" s="102"/>
      <c r="AE84" s="102"/>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s="103"/>
      <c r="HK84" s="103"/>
      <c r="HL84" s="103"/>
      <c r="HM84" s="103"/>
      <c r="HN84" s="103"/>
      <c r="HO84" s="103"/>
      <c r="HP84" s="103"/>
      <c r="HQ84" s="103"/>
      <c r="HR84" s="103"/>
      <c r="HS84" s="103"/>
      <c r="HT84" s="103"/>
      <c r="HU84" s="103"/>
      <c r="HV84" s="103"/>
      <c r="HW84" s="103"/>
      <c r="HX84" s="103"/>
      <c r="HY84" s="103"/>
      <c r="HZ84" s="103"/>
      <c r="IA84" s="103"/>
      <c r="IB84" s="103"/>
      <c r="IC84" s="103"/>
      <c r="ID84" s="103"/>
      <c r="IE84" s="103"/>
      <c r="IF84" s="103"/>
      <c r="IG84" s="103"/>
      <c r="IH84" s="103"/>
      <c r="II84" s="103"/>
      <c r="IJ84" s="103"/>
      <c r="IK84" s="103"/>
      <c r="IL84" s="103"/>
      <c r="IM84" s="103"/>
      <c r="IN84" s="103"/>
      <c r="IO84" s="103"/>
      <c r="IP84" s="103"/>
      <c r="IQ84" s="103"/>
      <c r="IR84" s="103"/>
      <c r="IS84" s="103"/>
      <c r="IT84" s="103"/>
      <c r="IU84" s="103"/>
      <c r="IV84" s="103"/>
      <c r="IW84" s="103"/>
      <c r="IX84" s="103"/>
      <c r="IY84" s="103"/>
      <c r="IZ84" s="103"/>
      <c r="JA84" s="103"/>
      <c r="JB84" s="103"/>
      <c r="JC84" s="103"/>
      <c r="JD84" s="103"/>
      <c r="JE84" s="103"/>
      <c r="JF84" s="103"/>
      <c r="JG84" s="103"/>
      <c r="JH84" s="103"/>
      <c r="JI84" s="103"/>
      <c r="JJ84" s="103"/>
      <c r="JK84" s="103"/>
      <c r="JL84" s="103"/>
      <c r="JM84" s="103"/>
      <c r="JN84" s="103"/>
      <c r="JO84" s="103"/>
      <c r="JP84" s="103"/>
      <c r="JQ84" s="103"/>
      <c r="JR84" s="103"/>
      <c r="JS84" s="103"/>
      <c r="JT84" s="103"/>
      <c r="JU84" s="103"/>
      <c r="JV84" s="103"/>
      <c r="JW84" s="103"/>
      <c r="JX84" s="103"/>
      <c r="JY84" s="103"/>
      <c r="JZ84" s="103"/>
      <c r="KA84" s="103"/>
      <c r="KB84" s="103"/>
      <c r="KC84" s="103"/>
      <c r="KD84" s="103"/>
      <c r="KE84" s="103"/>
      <c r="KF84" s="103"/>
      <c r="KG84" s="103"/>
      <c r="KH84" s="103"/>
      <c r="KI84" s="103"/>
      <c r="KJ84" s="103"/>
      <c r="KK84" s="103"/>
      <c r="KL84" s="103"/>
      <c r="KM84" s="103"/>
      <c r="KN84" s="103"/>
      <c r="KO84" s="103"/>
      <c r="KP84" s="103"/>
      <c r="KQ84" s="103"/>
      <c r="KR84" s="103"/>
      <c r="KS84" s="103"/>
      <c r="KT84" s="103"/>
      <c r="KU84" s="103"/>
      <c r="KV84" s="103"/>
      <c r="KW84" s="103"/>
      <c r="KX84" s="103"/>
      <c r="KY84" s="103"/>
      <c r="KZ84" s="103"/>
      <c r="LA84" s="103"/>
      <c r="LB84" s="103"/>
      <c r="LC84" s="103"/>
      <c r="LD84" s="103"/>
      <c r="LE84" s="103"/>
      <c r="LF84" s="103"/>
      <c r="LG84" s="103"/>
      <c r="LH84" s="103"/>
      <c r="LI84" s="103"/>
      <c r="LJ84" s="103"/>
      <c r="LK84" s="103"/>
      <c r="LL84" s="103"/>
      <c r="LM84" s="103"/>
      <c r="LN84" s="103"/>
      <c r="LO84" s="103"/>
      <c r="LP84" s="103"/>
      <c r="LQ84" s="103"/>
      <c r="LR84" s="103"/>
      <c r="LS84" s="103"/>
      <c r="LT84" s="103"/>
      <c r="LU84" s="103"/>
      <c r="LV84" s="103"/>
      <c r="LW84" s="103"/>
      <c r="LX84" s="103"/>
      <c r="LY84" s="103"/>
      <c r="LZ84" s="103"/>
      <c r="MA84" s="103"/>
      <c r="MB84" s="103"/>
      <c r="MC84" s="103"/>
      <c r="MD84" s="103"/>
      <c r="ME84" s="103"/>
      <c r="MF84" s="103"/>
      <c r="MG84" s="103"/>
      <c r="MH84" s="103"/>
      <c r="MI84" s="103"/>
      <c r="MJ84" s="103"/>
      <c r="MK84" s="103"/>
      <c r="ML84" s="103"/>
      <c r="MM84" s="103"/>
      <c r="MN84" s="103"/>
      <c r="MO84" s="103"/>
      <c r="MP84" s="103"/>
      <c r="MQ84" s="103"/>
      <c r="MR84" s="103"/>
      <c r="MS84" s="103"/>
      <c r="MT84" s="103"/>
      <c r="MU84" s="103"/>
      <c r="MV84" s="103"/>
      <c r="MW84" s="103"/>
      <c r="MX84" s="103"/>
      <c r="MY84" s="103"/>
      <c r="MZ84" s="103"/>
      <c r="NA84" s="103"/>
      <c r="NB84" s="103"/>
      <c r="NC84" s="103"/>
      <c r="ND84" s="103"/>
      <c r="NE84" s="103"/>
      <c r="NF84" s="103"/>
      <c r="NG84" s="103"/>
      <c r="NH84" s="103"/>
      <c r="NI84" s="103"/>
      <c r="NJ84" s="103"/>
      <c r="NK84" s="103"/>
      <c r="NL84" s="103"/>
      <c r="NM84" s="103"/>
      <c r="NN84" s="103"/>
      <c r="NO84" s="103"/>
      <c r="NP84" s="103"/>
      <c r="NQ84" s="103"/>
      <c r="NR84" s="103"/>
      <c r="NS84" s="103"/>
      <c r="NT84" s="103"/>
      <c r="NU84" s="103"/>
      <c r="NV84" s="103"/>
      <c r="NW84" s="103"/>
      <c r="NX84" s="103"/>
      <c r="NY84" s="103"/>
      <c r="NZ84" s="103"/>
      <c r="OA84" s="103"/>
      <c r="OB84" s="103"/>
      <c r="OC84" s="103"/>
      <c r="OD84" s="103"/>
      <c r="OE84" s="103"/>
      <c r="OF84" s="103"/>
      <c r="OG84" s="103"/>
      <c r="OH84" s="103"/>
      <c r="OI84" s="103"/>
      <c r="OJ84" s="103"/>
      <c r="OK84" s="103"/>
      <c r="OL84" s="103"/>
      <c r="OM84" s="103"/>
      <c r="ON84" s="103"/>
      <c r="OO84" s="103"/>
      <c r="OP84" s="103"/>
      <c r="OQ84" s="103"/>
      <c r="OR84" s="103"/>
      <c r="OS84" s="103"/>
      <c r="OT84" s="103"/>
      <c r="OU84" s="103"/>
      <c r="OV84" s="103"/>
      <c r="OW84" s="103"/>
      <c r="OX84" s="103"/>
      <c r="OY84" s="103"/>
      <c r="OZ84" s="103"/>
      <c r="PA84" s="103"/>
      <c r="PB84" s="103"/>
      <c r="PC84" s="103"/>
      <c r="PD84" s="103"/>
      <c r="PE84" s="103"/>
      <c r="PF84" s="103"/>
      <c r="PG84" s="103"/>
      <c r="PH84" s="103"/>
      <c r="PI84" s="103"/>
      <c r="PJ84" s="103"/>
      <c r="PK84" s="103"/>
      <c r="PL84" s="103"/>
      <c r="PM84" s="103"/>
      <c r="PN84" s="103"/>
      <c r="PO84" s="103"/>
      <c r="PP84" s="103"/>
      <c r="PQ84" s="103"/>
      <c r="PR84" s="103"/>
      <c r="PS84" s="103"/>
      <c r="PT84" s="103"/>
      <c r="PU84" s="103"/>
      <c r="PV84" s="103"/>
      <c r="PW84" s="103"/>
      <c r="PX84" s="103"/>
      <c r="PY84" s="103"/>
      <c r="PZ84" s="103"/>
      <c r="QA84" s="103"/>
      <c r="QB84" s="103"/>
      <c r="QC84" s="103"/>
      <c r="QD84" s="103"/>
      <c r="QE84" s="103"/>
      <c r="QF84" s="103"/>
      <c r="QG84" s="103"/>
      <c r="QH84" s="103"/>
      <c r="QI84" s="103"/>
      <c r="QJ84" s="103"/>
      <c r="QK84" s="103"/>
      <c r="QL84" s="103"/>
      <c r="QM84" s="103"/>
      <c r="QN84" s="103"/>
      <c r="QO84" s="103"/>
      <c r="QP84" s="103"/>
      <c r="QQ84" s="103"/>
      <c r="QR84" s="103"/>
      <c r="QS84" s="103"/>
      <c r="QT84" s="103"/>
      <c r="QU84" s="103"/>
      <c r="QV84" s="103"/>
      <c r="QW84" s="103"/>
      <c r="QX84" s="103"/>
      <c r="QY84" s="103"/>
      <c r="QZ84" s="103"/>
      <c r="RA84" s="103"/>
      <c r="RB84" s="103"/>
      <c r="RC84" s="103"/>
      <c r="RD84" s="103"/>
      <c r="RE84" s="103"/>
      <c r="RF84" s="103"/>
      <c r="RG84" s="103"/>
      <c r="RH84" s="103"/>
      <c r="RI84" s="103"/>
      <c r="RJ84" s="103"/>
      <c r="RK84" s="103"/>
      <c r="RL84" s="103"/>
      <c r="RM84" s="103"/>
      <c r="RN84" s="103"/>
      <c r="RO84" s="103"/>
      <c r="RP84" s="103"/>
      <c r="RQ84" s="103"/>
      <c r="RR84" s="103"/>
      <c r="RS84" s="103"/>
      <c r="RT84" s="103"/>
      <c r="RU84" s="103"/>
      <c r="RV84" s="103"/>
      <c r="RW84" s="103"/>
      <c r="RX84" s="103"/>
      <c r="RY84" s="103"/>
      <c r="RZ84" s="103"/>
      <c r="SA84" s="103"/>
      <c r="SB84" s="103"/>
      <c r="SC84" s="103"/>
      <c r="SD84" s="103"/>
      <c r="SE84" s="103"/>
      <c r="SF84" s="103"/>
      <c r="SG84" s="103"/>
      <c r="SH84" s="103"/>
      <c r="SI84" s="103"/>
      <c r="SJ84" s="103"/>
      <c r="SK84" s="103"/>
      <c r="SL84" s="103"/>
      <c r="SM84" s="103"/>
      <c r="SN84" s="103"/>
      <c r="SO84" s="103"/>
      <c r="SP84" s="103"/>
      <c r="SQ84" s="103"/>
      <c r="SR84" s="103"/>
      <c r="SS84" s="103"/>
      <c r="ST84" s="103"/>
      <c r="SU84" s="103"/>
      <c r="SV84" s="103"/>
      <c r="SW84" s="103"/>
      <c r="SX84" s="103"/>
      <c r="SY84" s="103"/>
      <c r="SZ84" s="103"/>
      <c r="TA84" s="103"/>
      <c r="TB84" s="103"/>
      <c r="TC84" s="103"/>
      <c r="TD84" s="103"/>
      <c r="TE84" s="103"/>
      <c r="TF84" s="103"/>
      <c r="TG84" s="103"/>
      <c r="TH84" s="103"/>
      <c r="TI84" s="103"/>
      <c r="TJ84" s="103"/>
      <c r="TK84" s="103"/>
      <c r="TL84" s="103"/>
      <c r="TM84" s="103"/>
      <c r="TN84" s="103"/>
      <c r="TO84" s="103"/>
      <c r="TP84" s="103"/>
      <c r="TQ84" s="103"/>
      <c r="TR84" s="103"/>
      <c r="TS84" s="103"/>
      <c r="TT84" s="103"/>
      <c r="TU84" s="103"/>
      <c r="TV84" s="103"/>
      <c r="TW84" s="103"/>
      <c r="TX84" s="103"/>
      <c r="TY84" s="103"/>
      <c r="TZ84" s="103"/>
      <c r="UA84" s="103"/>
      <c r="UB84" s="103"/>
      <c r="UC84" s="103"/>
      <c r="UD84" s="103"/>
      <c r="UE84" s="103"/>
      <c r="UF84" s="103"/>
      <c r="UG84" s="103"/>
      <c r="UH84" s="103"/>
      <c r="UI84" s="103"/>
      <c r="UJ84" s="103"/>
      <c r="UK84" s="103"/>
      <c r="UL84" s="103"/>
      <c r="UM84" s="103"/>
      <c r="UN84" s="103"/>
      <c r="UO84" s="103"/>
      <c r="UP84" s="103"/>
      <c r="UQ84" s="103"/>
      <c r="UR84" s="103"/>
      <c r="US84" s="103"/>
      <c r="UT84" s="103"/>
      <c r="UU84" s="103"/>
      <c r="UV84" s="103"/>
      <c r="UW84" s="103"/>
      <c r="UX84" s="103"/>
      <c r="UY84" s="103"/>
      <c r="UZ84" s="103"/>
      <c r="VA84" s="103"/>
      <c r="VB84" s="103"/>
      <c r="VC84" s="103"/>
      <c r="VD84" s="103"/>
      <c r="VE84" s="103"/>
      <c r="VF84" s="103"/>
      <c r="VG84" s="103"/>
      <c r="VH84" s="103"/>
      <c r="VI84" s="103"/>
      <c r="VJ84" s="103"/>
      <c r="VK84" s="103"/>
      <c r="VL84" s="103"/>
      <c r="VM84" s="103"/>
      <c r="VN84" s="103"/>
      <c r="VO84" s="103"/>
      <c r="VP84" s="103"/>
      <c r="VQ84" s="103"/>
      <c r="VR84" s="103"/>
      <c r="VS84" s="103"/>
      <c r="VT84" s="103"/>
      <c r="VU84" s="103"/>
      <c r="VV84" s="103"/>
      <c r="VW84" s="103"/>
      <c r="VX84" s="103"/>
      <c r="VY84" s="103"/>
      <c r="VZ84" s="103"/>
      <c r="WA84" s="103"/>
      <c r="WB84" s="103"/>
      <c r="WC84" s="103"/>
      <c r="WD84" s="103"/>
      <c r="WE84" s="103"/>
      <c r="WF84" s="103"/>
      <c r="WG84" s="103"/>
      <c r="WH84" s="103"/>
      <c r="WI84" s="103"/>
      <c r="WJ84" s="103"/>
      <c r="WK84" s="103"/>
      <c r="WL84" s="103"/>
      <c r="WM84" s="103"/>
      <c r="WN84" s="103"/>
      <c r="WO84" s="103"/>
      <c r="WP84" s="103"/>
      <c r="WQ84" s="103"/>
      <c r="WR84" s="103"/>
      <c r="WS84" s="103"/>
      <c r="WT84" s="103"/>
      <c r="WU84" s="103"/>
      <c r="WV84" s="103"/>
      <c r="WW84" s="103"/>
      <c r="WX84" s="103"/>
      <c r="WY84" s="103"/>
      <c r="WZ84" s="103"/>
      <c r="XA84" s="103"/>
      <c r="XB84" s="103"/>
      <c r="XC84" s="103"/>
      <c r="XD84" s="103"/>
      <c r="XE84" s="103"/>
      <c r="XF84" s="103"/>
      <c r="XG84" s="103"/>
      <c r="XH84" s="103"/>
      <c r="XI84" s="103"/>
      <c r="XJ84" s="103"/>
      <c r="XK84" s="103"/>
      <c r="XL84" s="103"/>
      <c r="XM84" s="103"/>
      <c r="XN84" s="103"/>
      <c r="XO84" s="103"/>
      <c r="XP84" s="103"/>
      <c r="XQ84" s="103"/>
      <c r="XR84" s="103"/>
      <c r="XS84" s="103"/>
      <c r="XT84" s="103"/>
      <c r="XU84" s="103"/>
      <c r="XV84" s="103"/>
      <c r="XW84" s="103"/>
      <c r="XX84" s="103"/>
      <c r="XY84" s="103"/>
      <c r="XZ84" s="103"/>
      <c r="YA84" s="103"/>
      <c r="YB84" s="103"/>
      <c r="YC84" s="103"/>
      <c r="YD84" s="103"/>
      <c r="YE84" s="103"/>
      <c r="YF84" s="103"/>
      <c r="YG84" s="103"/>
      <c r="YH84" s="103"/>
      <c r="YI84" s="103"/>
      <c r="YJ84" s="103"/>
      <c r="YK84" s="103"/>
      <c r="YL84" s="103"/>
      <c r="YM84" s="103"/>
      <c r="YN84" s="103"/>
      <c r="YO84" s="103"/>
      <c r="YP84" s="103"/>
      <c r="YQ84" s="103"/>
      <c r="YR84" s="103"/>
      <c r="YS84" s="103"/>
      <c r="YT84" s="103"/>
      <c r="YU84" s="103"/>
      <c r="YV84" s="103"/>
      <c r="YW84" s="103"/>
      <c r="YX84" s="103"/>
      <c r="YY84" s="103"/>
      <c r="YZ84" s="103"/>
      <c r="ZA84" s="103"/>
      <c r="ZB84" s="103"/>
      <c r="ZC84" s="103"/>
      <c r="ZD84" s="103"/>
      <c r="ZE84" s="103"/>
      <c r="ZF84" s="103"/>
      <c r="ZG84" s="103"/>
      <c r="ZH84" s="103"/>
      <c r="ZI84" s="103"/>
      <c r="ZJ84" s="103"/>
      <c r="ZK84" s="103"/>
      <c r="ZL84" s="103"/>
      <c r="ZM84" s="103"/>
      <c r="ZN84" s="103"/>
      <c r="ZO84" s="103"/>
      <c r="ZP84" s="103"/>
      <c r="ZQ84" s="103"/>
      <c r="ZR84" s="103"/>
      <c r="ZS84" s="103"/>
      <c r="ZT84" s="103"/>
      <c r="ZU84" s="103"/>
      <c r="ZV84" s="103"/>
      <c r="ZW84" s="103"/>
      <c r="ZX84" s="103"/>
      <c r="ZY84" s="103"/>
      <c r="ZZ84" s="103"/>
      <c r="AAA84" s="103"/>
      <c r="AAB84" s="103"/>
      <c r="AAC84" s="103"/>
      <c r="AAD84" s="103"/>
      <c r="AAE84" s="103"/>
      <c r="AAF84" s="103"/>
      <c r="AAG84" s="103"/>
      <c r="AAH84" s="103"/>
      <c r="AAI84" s="103"/>
      <c r="AAJ84" s="103"/>
      <c r="AAK84" s="103"/>
      <c r="AAL84" s="103"/>
      <c r="AAM84" s="103"/>
      <c r="AAN84" s="103"/>
      <c r="AAO84" s="103"/>
      <c r="AAP84" s="103"/>
      <c r="AAQ84" s="103"/>
      <c r="AAR84" s="103"/>
      <c r="AAS84" s="103"/>
      <c r="AAT84" s="103"/>
      <c r="AAU84" s="103"/>
      <c r="AAV84" s="103"/>
      <c r="AAW84" s="103"/>
      <c r="AAX84" s="103"/>
      <c r="AAY84" s="103"/>
      <c r="AAZ84" s="103"/>
      <c r="ABA84" s="103"/>
      <c r="ABB84" s="103"/>
      <c r="ABC84" s="103"/>
      <c r="ABD84" s="103"/>
      <c r="ABE84" s="103"/>
      <c r="ABF84" s="103"/>
      <c r="ABG84" s="103"/>
      <c r="ABH84" s="103"/>
      <c r="ABI84" s="103"/>
      <c r="ABJ84" s="103"/>
      <c r="ABK84" s="103"/>
      <c r="ABL84" s="103"/>
      <c r="ABM84" s="103"/>
      <c r="ABN84" s="103"/>
      <c r="ABO84" s="103"/>
      <c r="ABP84" s="103"/>
      <c r="ABQ84" s="103"/>
      <c r="ABR84" s="103"/>
      <c r="ABS84" s="103"/>
      <c r="ABT84" s="103"/>
      <c r="ABU84" s="103"/>
      <c r="ABV84" s="103"/>
      <c r="ABW84" s="103"/>
      <c r="ABX84" s="103"/>
      <c r="ABY84" s="103"/>
      <c r="ABZ84" s="103"/>
      <c r="ACA84" s="103"/>
      <c r="ACB84" s="103"/>
      <c r="ACC84" s="103"/>
      <c r="ACD84" s="103"/>
      <c r="ACE84" s="103"/>
      <c r="ACF84" s="103"/>
      <c r="ACG84" s="103"/>
      <c r="ACH84" s="103"/>
      <c r="ACI84" s="103"/>
      <c r="ACJ84" s="103"/>
      <c r="ACK84" s="103"/>
      <c r="ACL84" s="103"/>
      <c r="ACM84" s="103"/>
      <c r="ACN84" s="103"/>
      <c r="ACO84" s="103"/>
      <c r="ACP84" s="103"/>
      <c r="ACQ84" s="103"/>
      <c r="ACR84" s="103"/>
      <c r="ACS84" s="103"/>
      <c r="ACT84" s="103"/>
      <c r="ACU84" s="103"/>
      <c r="ACV84" s="103"/>
      <c r="ACW84" s="103"/>
      <c r="ACX84" s="103"/>
      <c r="ACY84" s="103"/>
      <c r="ACZ84" s="103"/>
      <c r="ADA84" s="103"/>
      <c r="ADB84" s="103"/>
      <c r="ADC84" s="103"/>
      <c r="ADD84" s="103"/>
      <c r="ADE84" s="103"/>
      <c r="ADF84" s="103"/>
      <c r="ADG84" s="103"/>
      <c r="ADH84" s="103"/>
      <c r="ADI84" s="103"/>
      <c r="ADJ84" s="103"/>
      <c r="ADK84" s="103"/>
      <c r="ADL84" s="103"/>
      <c r="ADM84" s="103"/>
      <c r="ADN84" s="103"/>
      <c r="ADO84" s="103"/>
      <c r="ADP84" s="103"/>
      <c r="ADQ84" s="103"/>
      <c r="ADR84" s="103"/>
      <c r="ADS84" s="103"/>
      <c r="ADT84" s="103"/>
      <c r="ADU84" s="103"/>
      <c r="ADV84" s="103"/>
      <c r="ADW84" s="103"/>
      <c r="ADX84" s="103"/>
      <c r="ADY84" s="103"/>
      <c r="ADZ84" s="103"/>
      <c r="AEA84" s="103"/>
      <c r="AEB84" s="103"/>
      <c r="AEC84" s="103"/>
      <c r="AED84" s="103"/>
      <c r="AEE84" s="103"/>
      <c r="AEF84" s="103"/>
      <c r="AEG84" s="103"/>
      <c r="AEH84" s="103"/>
      <c r="AEI84" s="103"/>
      <c r="AEJ84" s="103"/>
      <c r="AEK84" s="103"/>
      <c r="AEL84" s="103"/>
      <c r="AEM84" s="103"/>
      <c r="AEN84" s="103"/>
      <c r="AEO84" s="103"/>
      <c r="AEP84" s="103"/>
      <c r="AEQ84" s="103"/>
      <c r="AER84" s="103"/>
      <c r="AES84" s="103"/>
      <c r="AET84" s="103"/>
      <c r="AEU84" s="103"/>
      <c r="AEV84" s="103"/>
      <c r="AEW84" s="103"/>
      <c r="AEX84" s="103"/>
      <c r="AEY84" s="103"/>
      <c r="AEZ84" s="103"/>
      <c r="AFA84" s="103"/>
      <c r="AFB84" s="103"/>
      <c r="AFC84" s="103"/>
      <c r="AFD84" s="103"/>
      <c r="AFE84" s="103"/>
      <c r="AFF84" s="103"/>
      <c r="AFG84" s="103"/>
      <c r="AFH84" s="103"/>
      <c r="AFI84" s="103"/>
      <c r="AFJ84" s="103"/>
      <c r="AFK84" s="103"/>
      <c r="AFL84" s="103"/>
      <c r="AFM84" s="103"/>
      <c r="AFN84" s="103"/>
      <c r="AFO84" s="103"/>
      <c r="AFP84" s="103"/>
      <c r="AFQ84" s="103"/>
      <c r="AFR84" s="103"/>
      <c r="AFS84" s="103"/>
      <c r="AFT84" s="103"/>
      <c r="AFU84" s="103"/>
      <c r="AFV84" s="103"/>
      <c r="AFW84" s="103"/>
      <c r="AFX84" s="103"/>
      <c r="AFY84" s="103"/>
      <c r="AFZ84" s="103"/>
      <c r="AGA84" s="103"/>
      <c r="AGB84" s="103"/>
      <c r="AGC84" s="103"/>
      <c r="AGD84" s="103"/>
      <c r="AGE84" s="103"/>
      <c r="AGF84" s="103"/>
      <c r="AGG84" s="103"/>
      <c r="AGH84" s="103"/>
      <c r="AGI84" s="103"/>
      <c r="AGJ84" s="103"/>
      <c r="AGK84" s="103"/>
      <c r="AGL84" s="103"/>
      <c r="AGM84" s="103"/>
      <c r="AGN84" s="103"/>
      <c r="AGO84" s="103"/>
      <c r="AGP84" s="103"/>
      <c r="AGQ84" s="103"/>
      <c r="AGR84" s="103"/>
      <c r="AGS84" s="103"/>
      <c r="AGT84" s="103"/>
      <c r="AGU84" s="103"/>
      <c r="AGV84" s="103"/>
      <c r="AGW84" s="103"/>
      <c r="AGX84" s="103"/>
      <c r="AGY84" s="103"/>
      <c r="AGZ84" s="103"/>
      <c r="AHA84" s="103"/>
      <c r="AHB84" s="103"/>
      <c r="AHC84" s="103"/>
      <c r="AHD84" s="103"/>
      <c r="AHE84" s="103"/>
      <c r="AHF84" s="103"/>
      <c r="AHG84" s="103"/>
      <c r="AHH84" s="103"/>
      <c r="AHI84" s="103"/>
      <c r="AHJ84" s="103"/>
      <c r="AHK84" s="103"/>
      <c r="AHL84" s="103"/>
      <c r="AHM84" s="103"/>
      <c r="AHN84" s="103"/>
      <c r="AHO84" s="103"/>
      <c r="AHP84" s="103"/>
      <c r="AHQ84" s="103"/>
      <c r="AHR84" s="103"/>
      <c r="AHS84" s="103"/>
      <c r="AHT84" s="103"/>
      <c r="AHU84" s="103"/>
      <c r="AHV84" s="103"/>
      <c r="AHW84" s="103"/>
      <c r="AHX84" s="103"/>
      <c r="AHY84" s="103"/>
      <c r="AHZ84" s="103"/>
      <c r="AIA84" s="103"/>
      <c r="AIB84" s="103"/>
      <c r="AIC84" s="103"/>
      <c r="AID84" s="103"/>
      <c r="AIE84" s="103"/>
      <c r="AIF84" s="103"/>
      <c r="AIG84" s="103"/>
      <c r="AIH84" s="103"/>
      <c r="AII84" s="103"/>
      <c r="AIJ84" s="103"/>
      <c r="AIK84" s="103"/>
      <c r="AIL84" s="103"/>
      <c r="AIM84" s="103"/>
      <c r="AIN84" s="103"/>
      <c r="AIO84" s="103"/>
      <c r="AIP84" s="103"/>
      <c r="AIQ84" s="103"/>
      <c r="AIR84" s="103"/>
      <c r="AIS84" s="103"/>
      <c r="AIT84" s="103"/>
      <c r="AIU84" s="103"/>
      <c r="AIV84" s="103"/>
      <c r="AIW84" s="103"/>
      <c r="AIX84" s="103"/>
      <c r="AIY84" s="103"/>
      <c r="AIZ84" s="103"/>
      <c r="AJA84" s="103"/>
      <c r="AJB84" s="103"/>
      <c r="AJC84" s="103"/>
      <c r="AJD84" s="103"/>
      <c r="AJE84" s="103"/>
      <c r="AJF84" s="103"/>
      <c r="AJG84" s="103"/>
      <c r="AJH84" s="103"/>
      <c r="AJI84" s="103"/>
      <c r="AJJ84" s="103"/>
      <c r="AJK84" s="103"/>
      <c r="AJL84" s="103"/>
      <c r="AJM84" s="103"/>
      <c r="AJN84" s="103"/>
      <c r="AJO84" s="103"/>
      <c r="AJP84" s="103"/>
      <c r="AJQ84" s="103"/>
      <c r="AJR84" s="103"/>
      <c r="AJS84" s="103"/>
      <c r="AJT84" s="103"/>
      <c r="AJU84" s="103"/>
      <c r="AJV84" s="103"/>
      <c r="AJW84" s="103"/>
      <c r="AJX84" s="103"/>
      <c r="AJY84" s="103"/>
      <c r="AJZ84" s="103"/>
      <c r="AKA84" s="103"/>
      <c r="AKB84" s="103"/>
      <c r="AKC84" s="103"/>
      <c r="AKD84" s="103"/>
      <c r="AKE84" s="103"/>
      <c r="AKF84" s="103"/>
      <c r="AKG84" s="103"/>
      <c r="AKH84" s="103"/>
      <c r="AKI84" s="103"/>
      <c r="AKJ84" s="103"/>
      <c r="AKK84" s="103"/>
      <c r="AKL84" s="103"/>
      <c r="AKM84" s="103"/>
      <c r="AKN84" s="103"/>
      <c r="AKO84" s="103"/>
      <c r="AKP84" s="103"/>
      <c r="AKQ84" s="103"/>
      <c r="AKR84" s="103"/>
      <c r="AKS84" s="103"/>
      <c r="AKT84" s="103"/>
      <c r="AKU84" s="103"/>
      <c r="AKV84" s="103"/>
      <c r="AKW84" s="103"/>
      <c r="AKX84" s="103"/>
      <c r="AKY84" s="103"/>
      <c r="AKZ84" s="103"/>
      <c r="ALA84" s="103"/>
      <c r="ALB84" s="103"/>
      <c r="ALC84" s="103"/>
      <c r="ALD84" s="103"/>
      <c r="ALE84" s="103"/>
      <c r="ALF84" s="103"/>
      <c r="ALG84" s="103"/>
      <c r="ALH84" s="103"/>
      <c r="ALI84" s="103"/>
      <c r="ALJ84" s="103"/>
      <c r="ALK84" s="103"/>
      <c r="ALL84" s="103"/>
      <c r="ALM84" s="103"/>
      <c r="ALN84" s="103"/>
      <c r="ALO84" s="103"/>
      <c r="ALP84" s="103"/>
      <c r="ALQ84" s="103"/>
      <c r="ALR84" s="103"/>
      <c r="ALS84" s="103"/>
      <c r="ALT84" s="103"/>
      <c r="ALU84" s="103"/>
      <c r="ALV84" s="103"/>
      <c r="ALW84" s="103"/>
      <c r="ALX84" s="103"/>
      <c r="ALY84" s="103"/>
      <c r="ALZ84" s="103"/>
      <c r="AMA84" s="103"/>
      <c r="AMB84" s="103"/>
      <c r="AMC84" s="103"/>
      <c r="AMD84" s="103"/>
      <c r="AME84" s="103"/>
      <c r="AMF84" s="103"/>
      <c r="AMG84" s="103"/>
      <c r="AMH84" s="103"/>
      <c r="AMI84" s="103"/>
      <c r="AMJ84" s="103"/>
      <c r="AMK84" s="103"/>
      <c r="AML84" s="103"/>
      <c r="AMM84" s="103"/>
      <c r="AMN84" s="103"/>
      <c r="AMO84" s="103"/>
      <c r="AMP84" s="103"/>
      <c r="AMQ84" s="103"/>
    </row>
    <row r="85" spans="1:1031" s="104" customFormat="1" ht="81.75" customHeight="1" thickBot="1" x14ac:dyDescent="0.3">
      <c r="A85" s="93">
        <v>69</v>
      </c>
      <c r="B85" s="154"/>
      <c r="C85" s="72" t="s">
        <v>79</v>
      </c>
      <c r="D85" s="72" t="s">
        <v>469</v>
      </c>
      <c r="E85" s="21" t="s">
        <v>480</v>
      </c>
      <c r="F85" s="23" t="s">
        <v>481</v>
      </c>
      <c r="G85" s="22" t="s">
        <v>253</v>
      </c>
      <c r="H85" s="38" t="s">
        <v>511</v>
      </c>
      <c r="I85" s="160">
        <v>42705</v>
      </c>
      <c r="J85" s="160">
        <v>43889</v>
      </c>
      <c r="K85" s="59" t="s">
        <v>164</v>
      </c>
      <c r="L85" s="59" t="s">
        <v>29</v>
      </c>
      <c r="M85" s="59" t="s">
        <v>30</v>
      </c>
      <c r="N85" s="59" t="s">
        <v>30</v>
      </c>
      <c r="O85" s="59" t="s">
        <v>31</v>
      </c>
      <c r="P85" s="22">
        <v>121</v>
      </c>
      <c r="Q85" s="140">
        <v>2054972.33</v>
      </c>
      <c r="R85" s="140">
        <v>0</v>
      </c>
      <c r="S85" s="140">
        <v>371348.38</v>
      </c>
      <c r="T85" s="112">
        <f t="shared" si="9"/>
        <v>2426320.71</v>
      </c>
      <c r="U85" s="159">
        <v>0</v>
      </c>
      <c r="V85" s="24">
        <v>50398.21</v>
      </c>
      <c r="W85" s="112">
        <f t="shared" si="8"/>
        <v>2476718.92</v>
      </c>
      <c r="X85" s="101" t="str">
        <f t="shared" si="6"/>
        <v>în implementare</v>
      </c>
      <c r="Y85" s="86">
        <v>0</v>
      </c>
      <c r="Z85" s="87">
        <v>0</v>
      </c>
      <c r="AA85" s="84">
        <v>0</v>
      </c>
      <c r="AB85" s="102"/>
      <c r="AC85" s="102"/>
      <c r="AD85" s="102"/>
      <c r="AE85" s="102"/>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3"/>
      <c r="HN85" s="103"/>
      <c r="HO85" s="103"/>
      <c r="HP85" s="103"/>
      <c r="HQ85" s="103"/>
      <c r="HR85" s="103"/>
      <c r="HS85" s="103"/>
      <c r="HT85" s="103"/>
      <c r="HU85" s="103"/>
      <c r="HV85" s="103"/>
      <c r="HW85" s="103"/>
      <c r="HX85" s="103"/>
      <c r="HY85" s="103"/>
      <c r="HZ85" s="103"/>
      <c r="IA85" s="103"/>
      <c r="IB85" s="103"/>
      <c r="IC85" s="103"/>
      <c r="ID85" s="103"/>
      <c r="IE85" s="103"/>
      <c r="IF85" s="103"/>
      <c r="IG85" s="103"/>
      <c r="IH85" s="103"/>
      <c r="II85" s="103"/>
      <c r="IJ85" s="103"/>
      <c r="IK85" s="103"/>
      <c r="IL85" s="103"/>
      <c r="IM85" s="103"/>
      <c r="IN85" s="103"/>
      <c r="IO85" s="103"/>
      <c r="IP85" s="103"/>
      <c r="IQ85" s="103"/>
      <c r="IR85" s="103"/>
      <c r="IS85" s="103"/>
      <c r="IT85" s="103"/>
      <c r="IU85" s="103"/>
      <c r="IV85" s="103"/>
      <c r="IW85" s="103"/>
      <c r="IX85" s="103"/>
      <c r="IY85" s="103"/>
      <c r="IZ85" s="103"/>
      <c r="JA85" s="103"/>
      <c r="JB85" s="103"/>
      <c r="JC85" s="103"/>
      <c r="JD85" s="103"/>
      <c r="JE85" s="103"/>
      <c r="JF85" s="103"/>
      <c r="JG85" s="103"/>
      <c r="JH85" s="103"/>
      <c r="JI85" s="103"/>
      <c r="JJ85" s="103"/>
      <c r="JK85" s="103"/>
      <c r="JL85" s="103"/>
      <c r="JM85" s="103"/>
      <c r="JN85" s="103"/>
      <c r="JO85" s="103"/>
      <c r="JP85" s="103"/>
      <c r="JQ85" s="103"/>
      <c r="JR85" s="103"/>
      <c r="JS85" s="103"/>
      <c r="JT85" s="103"/>
      <c r="JU85" s="103"/>
      <c r="JV85" s="103"/>
      <c r="JW85" s="103"/>
      <c r="JX85" s="103"/>
      <c r="JY85" s="103"/>
      <c r="JZ85" s="103"/>
      <c r="KA85" s="103"/>
      <c r="KB85" s="103"/>
      <c r="KC85" s="103"/>
      <c r="KD85" s="103"/>
      <c r="KE85" s="103"/>
      <c r="KF85" s="103"/>
      <c r="KG85" s="103"/>
      <c r="KH85" s="103"/>
      <c r="KI85" s="103"/>
      <c r="KJ85" s="103"/>
      <c r="KK85" s="103"/>
      <c r="KL85" s="103"/>
      <c r="KM85" s="103"/>
      <c r="KN85" s="103"/>
      <c r="KO85" s="103"/>
      <c r="KP85" s="103"/>
      <c r="KQ85" s="103"/>
      <c r="KR85" s="103"/>
      <c r="KS85" s="103"/>
      <c r="KT85" s="103"/>
      <c r="KU85" s="103"/>
      <c r="KV85" s="103"/>
      <c r="KW85" s="103"/>
      <c r="KX85" s="103"/>
      <c r="KY85" s="103"/>
      <c r="KZ85" s="103"/>
      <c r="LA85" s="103"/>
      <c r="LB85" s="103"/>
      <c r="LC85" s="103"/>
      <c r="LD85" s="103"/>
      <c r="LE85" s="103"/>
      <c r="LF85" s="103"/>
      <c r="LG85" s="103"/>
      <c r="LH85" s="103"/>
      <c r="LI85" s="103"/>
      <c r="LJ85" s="103"/>
      <c r="LK85" s="103"/>
      <c r="LL85" s="103"/>
      <c r="LM85" s="103"/>
      <c r="LN85" s="103"/>
      <c r="LO85" s="103"/>
      <c r="LP85" s="103"/>
      <c r="LQ85" s="103"/>
      <c r="LR85" s="103"/>
      <c r="LS85" s="103"/>
      <c r="LT85" s="103"/>
      <c r="LU85" s="103"/>
      <c r="LV85" s="103"/>
      <c r="LW85" s="103"/>
      <c r="LX85" s="103"/>
      <c r="LY85" s="103"/>
      <c r="LZ85" s="103"/>
      <c r="MA85" s="103"/>
      <c r="MB85" s="103"/>
      <c r="MC85" s="103"/>
      <c r="MD85" s="103"/>
      <c r="ME85" s="103"/>
      <c r="MF85" s="103"/>
      <c r="MG85" s="103"/>
      <c r="MH85" s="103"/>
      <c r="MI85" s="103"/>
      <c r="MJ85" s="103"/>
      <c r="MK85" s="103"/>
      <c r="ML85" s="103"/>
      <c r="MM85" s="103"/>
      <c r="MN85" s="103"/>
      <c r="MO85" s="103"/>
      <c r="MP85" s="103"/>
      <c r="MQ85" s="103"/>
      <c r="MR85" s="103"/>
      <c r="MS85" s="103"/>
      <c r="MT85" s="103"/>
      <c r="MU85" s="103"/>
      <c r="MV85" s="103"/>
      <c r="MW85" s="103"/>
      <c r="MX85" s="103"/>
      <c r="MY85" s="103"/>
      <c r="MZ85" s="103"/>
      <c r="NA85" s="103"/>
      <c r="NB85" s="103"/>
      <c r="NC85" s="103"/>
      <c r="ND85" s="103"/>
      <c r="NE85" s="103"/>
      <c r="NF85" s="103"/>
      <c r="NG85" s="103"/>
      <c r="NH85" s="103"/>
      <c r="NI85" s="103"/>
      <c r="NJ85" s="103"/>
      <c r="NK85" s="103"/>
      <c r="NL85" s="103"/>
      <c r="NM85" s="103"/>
      <c r="NN85" s="103"/>
      <c r="NO85" s="103"/>
      <c r="NP85" s="103"/>
      <c r="NQ85" s="103"/>
      <c r="NR85" s="103"/>
      <c r="NS85" s="103"/>
      <c r="NT85" s="103"/>
      <c r="NU85" s="103"/>
      <c r="NV85" s="103"/>
      <c r="NW85" s="103"/>
      <c r="NX85" s="103"/>
      <c r="NY85" s="103"/>
      <c r="NZ85" s="103"/>
      <c r="OA85" s="103"/>
      <c r="OB85" s="103"/>
      <c r="OC85" s="103"/>
      <c r="OD85" s="103"/>
      <c r="OE85" s="103"/>
      <c r="OF85" s="103"/>
      <c r="OG85" s="103"/>
      <c r="OH85" s="103"/>
      <c r="OI85" s="103"/>
      <c r="OJ85" s="103"/>
      <c r="OK85" s="103"/>
      <c r="OL85" s="103"/>
      <c r="OM85" s="103"/>
      <c r="ON85" s="103"/>
      <c r="OO85" s="103"/>
      <c r="OP85" s="103"/>
      <c r="OQ85" s="103"/>
      <c r="OR85" s="103"/>
      <c r="OS85" s="103"/>
      <c r="OT85" s="103"/>
      <c r="OU85" s="103"/>
      <c r="OV85" s="103"/>
      <c r="OW85" s="103"/>
      <c r="OX85" s="103"/>
      <c r="OY85" s="103"/>
      <c r="OZ85" s="103"/>
      <c r="PA85" s="103"/>
      <c r="PB85" s="103"/>
      <c r="PC85" s="103"/>
      <c r="PD85" s="103"/>
      <c r="PE85" s="103"/>
      <c r="PF85" s="103"/>
      <c r="PG85" s="103"/>
      <c r="PH85" s="103"/>
      <c r="PI85" s="103"/>
      <c r="PJ85" s="103"/>
      <c r="PK85" s="103"/>
      <c r="PL85" s="103"/>
      <c r="PM85" s="103"/>
      <c r="PN85" s="103"/>
      <c r="PO85" s="103"/>
      <c r="PP85" s="103"/>
      <c r="PQ85" s="103"/>
      <c r="PR85" s="103"/>
      <c r="PS85" s="103"/>
      <c r="PT85" s="103"/>
      <c r="PU85" s="103"/>
      <c r="PV85" s="103"/>
      <c r="PW85" s="103"/>
      <c r="PX85" s="103"/>
      <c r="PY85" s="103"/>
      <c r="PZ85" s="103"/>
      <c r="QA85" s="103"/>
      <c r="QB85" s="103"/>
      <c r="QC85" s="103"/>
      <c r="QD85" s="103"/>
      <c r="QE85" s="103"/>
      <c r="QF85" s="103"/>
      <c r="QG85" s="103"/>
      <c r="QH85" s="103"/>
      <c r="QI85" s="103"/>
      <c r="QJ85" s="103"/>
      <c r="QK85" s="103"/>
      <c r="QL85" s="103"/>
      <c r="QM85" s="103"/>
      <c r="QN85" s="103"/>
      <c r="QO85" s="103"/>
      <c r="QP85" s="103"/>
      <c r="QQ85" s="103"/>
      <c r="QR85" s="103"/>
      <c r="QS85" s="103"/>
      <c r="QT85" s="103"/>
      <c r="QU85" s="103"/>
      <c r="QV85" s="103"/>
      <c r="QW85" s="103"/>
      <c r="QX85" s="103"/>
      <c r="QY85" s="103"/>
      <c r="QZ85" s="103"/>
      <c r="RA85" s="103"/>
      <c r="RB85" s="103"/>
      <c r="RC85" s="103"/>
      <c r="RD85" s="103"/>
      <c r="RE85" s="103"/>
      <c r="RF85" s="103"/>
      <c r="RG85" s="103"/>
      <c r="RH85" s="103"/>
      <c r="RI85" s="103"/>
      <c r="RJ85" s="103"/>
      <c r="RK85" s="103"/>
      <c r="RL85" s="103"/>
      <c r="RM85" s="103"/>
      <c r="RN85" s="103"/>
      <c r="RO85" s="103"/>
      <c r="RP85" s="103"/>
      <c r="RQ85" s="103"/>
      <c r="RR85" s="103"/>
      <c r="RS85" s="103"/>
      <c r="RT85" s="103"/>
      <c r="RU85" s="103"/>
      <c r="RV85" s="103"/>
      <c r="RW85" s="103"/>
      <c r="RX85" s="103"/>
      <c r="RY85" s="103"/>
      <c r="RZ85" s="103"/>
      <c r="SA85" s="103"/>
      <c r="SB85" s="103"/>
      <c r="SC85" s="103"/>
      <c r="SD85" s="103"/>
      <c r="SE85" s="103"/>
      <c r="SF85" s="103"/>
      <c r="SG85" s="103"/>
      <c r="SH85" s="103"/>
      <c r="SI85" s="103"/>
      <c r="SJ85" s="103"/>
      <c r="SK85" s="103"/>
      <c r="SL85" s="103"/>
      <c r="SM85" s="103"/>
      <c r="SN85" s="103"/>
      <c r="SO85" s="103"/>
      <c r="SP85" s="103"/>
      <c r="SQ85" s="103"/>
      <c r="SR85" s="103"/>
      <c r="SS85" s="103"/>
      <c r="ST85" s="103"/>
      <c r="SU85" s="103"/>
      <c r="SV85" s="103"/>
      <c r="SW85" s="103"/>
      <c r="SX85" s="103"/>
      <c r="SY85" s="103"/>
      <c r="SZ85" s="103"/>
      <c r="TA85" s="103"/>
      <c r="TB85" s="103"/>
      <c r="TC85" s="103"/>
      <c r="TD85" s="103"/>
      <c r="TE85" s="103"/>
      <c r="TF85" s="103"/>
      <c r="TG85" s="103"/>
      <c r="TH85" s="103"/>
      <c r="TI85" s="103"/>
      <c r="TJ85" s="103"/>
      <c r="TK85" s="103"/>
      <c r="TL85" s="103"/>
      <c r="TM85" s="103"/>
      <c r="TN85" s="103"/>
      <c r="TO85" s="103"/>
      <c r="TP85" s="103"/>
      <c r="TQ85" s="103"/>
      <c r="TR85" s="103"/>
      <c r="TS85" s="103"/>
      <c r="TT85" s="103"/>
      <c r="TU85" s="103"/>
      <c r="TV85" s="103"/>
      <c r="TW85" s="103"/>
      <c r="TX85" s="103"/>
      <c r="TY85" s="103"/>
      <c r="TZ85" s="103"/>
      <c r="UA85" s="103"/>
      <c r="UB85" s="103"/>
      <c r="UC85" s="103"/>
      <c r="UD85" s="103"/>
      <c r="UE85" s="103"/>
      <c r="UF85" s="103"/>
      <c r="UG85" s="103"/>
      <c r="UH85" s="103"/>
      <c r="UI85" s="103"/>
      <c r="UJ85" s="103"/>
      <c r="UK85" s="103"/>
      <c r="UL85" s="103"/>
      <c r="UM85" s="103"/>
      <c r="UN85" s="103"/>
      <c r="UO85" s="103"/>
      <c r="UP85" s="103"/>
      <c r="UQ85" s="103"/>
      <c r="UR85" s="103"/>
      <c r="US85" s="103"/>
      <c r="UT85" s="103"/>
      <c r="UU85" s="103"/>
      <c r="UV85" s="103"/>
      <c r="UW85" s="103"/>
      <c r="UX85" s="103"/>
      <c r="UY85" s="103"/>
      <c r="UZ85" s="103"/>
      <c r="VA85" s="103"/>
      <c r="VB85" s="103"/>
      <c r="VC85" s="103"/>
      <c r="VD85" s="103"/>
      <c r="VE85" s="103"/>
      <c r="VF85" s="103"/>
      <c r="VG85" s="103"/>
      <c r="VH85" s="103"/>
      <c r="VI85" s="103"/>
      <c r="VJ85" s="103"/>
      <c r="VK85" s="103"/>
      <c r="VL85" s="103"/>
      <c r="VM85" s="103"/>
      <c r="VN85" s="103"/>
      <c r="VO85" s="103"/>
      <c r="VP85" s="103"/>
      <c r="VQ85" s="103"/>
      <c r="VR85" s="103"/>
      <c r="VS85" s="103"/>
      <c r="VT85" s="103"/>
      <c r="VU85" s="103"/>
      <c r="VV85" s="103"/>
      <c r="VW85" s="103"/>
      <c r="VX85" s="103"/>
      <c r="VY85" s="103"/>
      <c r="VZ85" s="103"/>
      <c r="WA85" s="103"/>
      <c r="WB85" s="103"/>
      <c r="WC85" s="103"/>
      <c r="WD85" s="103"/>
      <c r="WE85" s="103"/>
      <c r="WF85" s="103"/>
      <c r="WG85" s="103"/>
      <c r="WH85" s="103"/>
      <c r="WI85" s="103"/>
      <c r="WJ85" s="103"/>
      <c r="WK85" s="103"/>
      <c r="WL85" s="103"/>
      <c r="WM85" s="103"/>
      <c r="WN85" s="103"/>
      <c r="WO85" s="103"/>
      <c r="WP85" s="103"/>
      <c r="WQ85" s="103"/>
      <c r="WR85" s="103"/>
      <c r="WS85" s="103"/>
      <c r="WT85" s="103"/>
      <c r="WU85" s="103"/>
      <c r="WV85" s="103"/>
      <c r="WW85" s="103"/>
      <c r="WX85" s="103"/>
      <c r="WY85" s="103"/>
      <c r="WZ85" s="103"/>
      <c r="XA85" s="103"/>
      <c r="XB85" s="103"/>
      <c r="XC85" s="103"/>
      <c r="XD85" s="103"/>
      <c r="XE85" s="103"/>
      <c r="XF85" s="103"/>
      <c r="XG85" s="103"/>
      <c r="XH85" s="103"/>
      <c r="XI85" s="103"/>
      <c r="XJ85" s="103"/>
      <c r="XK85" s="103"/>
      <c r="XL85" s="103"/>
      <c r="XM85" s="103"/>
      <c r="XN85" s="103"/>
      <c r="XO85" s="103"/>
      <c r="XP85" s="103"/>
      <c r="XQ85" s="103"/>
      <c r="XR85" s="103"/>
      <c r="XS85" s="103"/>
      <c r="XT85" s="103"/>
      <c r="XU85" s="103"/>
      <c r="XV85" s="103"/>
      <c r="XW85" s="103"/>
      <c r="XX85" s="103"/>
      <c r="XY85" s="103"/>
      <c r="XZ85" s="103"/>
      <c r="YA85" s="103"/>
      <c r="YB85" s="103"/>
      <c r="YC85" s="103"/>
      <c r="YD85" s="103"/>
      <c r="YE85" s="103"/>
      <c r="YF85" s="103"/>
      <c r="YG85" s="103"/>
      <c r="YH85" s="103"/>
      <c r="YI85" s="103"/>
      <c r="YJ85" s="103"/>
      <c r="YK85" s="103"/>
      <c r="YL85" s="103"/>
      <c r="YM85" s="103"/>
      <c r="YN85" s="103"/>
      <c r="YO85" s="103"/>
      <c r="YP85" s="103"/>
      <c r="YQ85" s="103"/>
      <c r="YR85" s="103"/>
      <c r="YS85" s="103"/>
      <c r="YT85" s="103"/>
      <c r="YU85" s="103"/>
      <c r="YV85" s="103"/>
      <c r="YW85" s="103"/>
      <c r="YX85" s="103"/>
      <c r="YY85" s="103"/>
      <c r="YZ85" s="103"/>
      <c r="ZA85" s="103"/>
      <c r="ZB85" s="103"/>
      <c r="ZC85" s="103"/>
      <c r="ZD85" s="103"/>
      <c r="ZE85" s="103"/>
      <c r="ZF85" s="103"/>
      <c r="ZG85" s="103"/>
      <c r="ZH85" s="103"/>
      <c r="ZI85" s="103"/>
      <c r="ZJ85" s="103"/>
      <c r="ZK85" s="103"/>
      <c r="ZL85" s="103"/>
      <c r="ZM85" s="103"/>
      <c r="ZN85" s="103"/>
      <c r="ZO85" s="103"/>
      <c r="ZP85" s="103"/>
      <c r="ZQ85" s="103"/>
      <c r="ZR85" s="103"/>
      <c r="ZS85" s="103"/>
      <c r="ZT85" s="103"/>
      <c r="ZU85" s="103"/>
      <c r="ZV85" s="103"/>
      <c r="ZW85" s="103"/>
      <c r="ZX85" s="103"/>
      <c r="ZY85" s="103"/>
      <c r="ZZ85" s="103"/>
      <c r="AAA85" s="103"/>
      <c r="AAB85" s="103"/>
      <c r="AAC85" s="103"/>
      <c r="AAD85" s="103"/>
      <c r="AAE85" s="103"/>
      <c r="AAF85" s="103"/>
      <c r="AAG85" s="103"/>
      <c r="AAH85" s="103"/>
      <c r="AAI85" s="103"/>
      <c r="AAJ85" s="103"/>
      <c r="AAK85" s="103"/>
      <c r="AAL85" s="103"/>
      <c r="AAM85" s="103"/>
      <c r="AAN85" s="103"/>
      <c r="AAO85" s="103"/>
      <c r="AAP85" s="103"/>
      <c r="AAQ85" s="103"/>
      <c r="AAR85" s="103"/>
      <c r="AAS85" s="103"/>
      <c r="AAT85" s="103"/>
      <c r="AAU85" s="103"/>
      <c r="AAV85" s="103"/>
      <c r="AAW85" s="103"/>
      <c r="AAX85" s="103"/>
      <c r="AAY85" s="103"/>
      <c r="AAZ85" s="103"/>
      <c r="ABA85" s="103"/>
      <c r="ABB85" s="103"/>
      <c r="ABC85" s="103"/>
      <c r="ABD85" s="103"/>
      <c r="ABE85" s="103"/>
      <c r="ABF85" s="103"/>
      <c r="ABG85" s="103"/>
      <c r="ABH85" s="103"/>
      <c r="ABI85" s="103"/>
      <c r="ABJ85" s="103"/>
      <c r="ABK85" s="103"/>
      <c r="ABL85" s="103"/>
      <c r="ABM85" s="103"/>
      <c r="ABN85" s="103"/>
      <c r="ABO85" s="103"/>
      <c r="ABP85" s="103"/>
      <c r="ABQ85" s="103"/>
      <c r="ABR85" s="103"/>
      <c r="ABS85" s="103"/>
      <c r="ABT85" s="103"/>
      <c r="ABU85" s="103"/>
      <c r="ABV85" s="103"/>
      <c r="ABW85" s="103"/>
      <c r="ABX85" s="103"/>
      <c r="ABY85" s="103"/>
      <c r="ABZ85" s="103"/>
      <c r="ACA85" s="103"/>
      <c r="ACB85" s="103"/>
      <c r="ACC85" s="103"/>
      <c r="ACD85" s="103"/>
      <c r="ACE85" s="103"/>
      <c r="ACF85" s="103"/>
      <c r="ACG85" s="103"/>
      <c r="ACH85" s="103"/>
      <c r="ACI85" s="103"/>
      <c r="ACJ85" s="103"/>
      <c r="ACK85" s="103"/>
      <c r="ACL85" s="103"/>
      <c r="ACM85" s="103"/>
      <c r="ACN85" s="103"/>
      <c r="ACO85" s="103"/>
      <c r="ACP85" s="103"/>
      <c r="ACQ85" s="103"/>
      <c r="ACR85" s="103"/>
      <c r="ACS85" s="103"/>
      <c r="ACT85" s="103"/>
      <c r="ACU85" s="103"/>
      <c r="ACV85" s="103"/>
      <c r="ACW85" s="103"/>
      <c r="ACX85" s="103"/>
      <c r="ACY85" s="103"/>
      <c r="ACZ85" s="103"/>
      <c r="ADA85" s="103"/>
      <c r="ADB85" s="103"/>
      <c r="ADC85" s="103"/>
      <c r="ADD85" s="103"/>
      <c r="ADE85" s="103"/>
      <c r="ADF85" s="103"/>
      <c r="ADG85" s="103"/>
      <c r="ADH85" s="103"/>
      <c r="ADI85" s="103"/>
      <c r="ADJ85" s="103"/>
      <c r="ADK85" s="103"/>
      <c r="ADL85" s="103"/>
      <c r="ADM85" s="103"/>
      <c r="ADN85" s="103"/>
      <c r="ADO85" s="103"/>
      <c r="ADP85" s="103"/>
      <c r="ADQ85" s="103"/>
      <c r="ADR85" s="103"/>
      <c r="ADS85" s="103"/>
      <c r="ADT85" s="103"/>
      <c r="ADU85" s="103"/>
      <c r="ADV85" s="103"/>
      <c r="ADW85" s="103"/>
      <c r="ADX85" s="103"/>
      <c r="ADY85" s="103"/>
      <c r="ADZ85" s="103"/>
      <c r="AEA85" s="103"/>
      <c r="AEB85" s="103"/>
      <c r="AEC85" s="103"/>
      <c r="AED85" s="103"/>
      <c r="AEE85" s="103"/>
      <c r="AEF85" s="103"/>
      <c r="AEG85" s="103"/>
      <c r="AEH85" s="103"/>
      <c r="AEI85" s="103"/>
      <c r="AEJ85" s="103"/>
      <c r="AEK85" s="103"/>
      <c r="AEL85" s="103"/>
      <c r="AEM85" s="103"/>
      <c r="AEN85" s="103"/>
      <c r="AEO85" s="103"/>
      <c r="AEP85" s="103"/>
      <c r="AEQ85" s="103"/>
      <c r="AER85" s="103"/>
      <c r="AES85" s="103"/>
      <c r="AET85" s="103"/>
      <c r="AEU85" s="103"/>
      <c r="AEV85" s="103"/>
      <c r="AEW85" s="103"/>
      <c r="AEX85" s="103"/>
      <c r="AEY85" s="103"/>
      <c r="AEZ85" s="103"/>
      <c r="AFA85" s="103"/>
      <c r="AFB85" s="103"/>
      <c r="AFC85" s="103"/>
      <c r="AFD85" s="103"/>
      <c r="AFE85" s="103"/>
      <c r="AFF85" s="103"/>
      <c r="AFG85" s="103"/>
      <c r="AFH85" s="103"/>
      <c r="AFI85" s="103"/>
      <c r="AFJ85" s="103"/>
      <c r="AFK85" s="103"/>
      <c r="AFL85" s="103"/>
      <c r="AFM85" s="103"/>
      <c r="AFN85" s="103"/>
      <c r="AFO85" s="103"/>
      <c r="AFP85" s="103"/>
      <c r="AFQ85" s="103"/>
      <c r="AFR85" s="103"/>
      <c r="AFS85" s="103"/>
      <c r="AFT85" s="103"/>
      <c r="AFU85" s="103"/>
      <c r="AFV85" s="103"/>
      <c r="AFW85" s="103"/>
      <c r="AFX85" s="103"/>
      <c r="AFY85" s="103"/>
      <c r="AFZ85" s="103"/>
      <c r="AGA85" s="103"/>
      <c r="AGB85" s="103"/>
      <c r="AGC85" s="103"/>
      <c r="AGD85" s="103"/>
      <c r="AGE85" s="103"/>
      <c r="AGF85" s="103"/>
      <c r="AGG85" s="103"/>
      <c r="AGH85" s="103"/>
      <c r="AGI85" s="103"/>
      <c r="AGJ85" s="103"/>
      <c r="AGK85" s="103"/>
      <c r="AGL85" s="103"/>
      <c r="AGM85" s="103"/>
      <c r="AGN85" s="103"/>
      <c r="AGO85" s="103"/>
      <c r="AGP85" s="103"/>
      <c r="AGQ85" s="103"/>
      <c r="AGR85" s="103"/>
      <c r="AGS85" s="103"/>
      <c r="AGT85" s="103"/>
      <c r="AGU85" s="103"/>
      <c r="AGV85" s="103"/>
      <c r="AGW85" s="103"/>
      <c r="AGX85" s="103"/>
      <c r="AGY85" s="103"/>
      <c r="AGZ85" s="103"/>
      <c r="AHA85" s="103"/>
      <c r="AHB85" s="103"/>
      <c r="AHC85" s="103"/>
      <c r="AHD85" s="103"/>
      <c r="AHE85" s="103"/>
      <c r="AHF85" s="103"/>
      <c r="AHG85" s="103"/>
      <c r="AHH85" s="103"/>
      <c r="AHI85" s="103"/>
      <c r="AHJ85" s="103"/>
      <c r="AHK85" s="103"/>
      <c r="AHL85" s="103"/>
      <c r="AHM85" s="103"/>
      <c r="AHN85" s="103"/>
      <c r="AHO85" s="103"/>
      <c r="AHP85" s="103"/>
      <c r="AHQ85" s="103"/>
      <c r="AHR85" s="103"/>
      <c r="AHS85" s="103"/>
      <c r="AHT85" s="103"/>
      <c r="AHU85" s="103"/>
      <c r="AHV85" s="103"/>
      <c r="AHW85" s="103"/>
      <c r="AHX85" s="103"/>
      <c r="AHY85" s="103"/>
      <c r="AHZ85" s="103"/>
      <c r="AIA85" s="103"/>
      <c r="AIB85" s="103"/>
      <c r="AIC85" s="103"/>
      <c r="AID85" s="103"/>
      <c r="AIE85" s="103"/>
      <c r="AIF85" s="103"/>
      <c r="AIG85" s="103"/>
      <c r="AIH85" s="103"/>
      <c r="AII85" s="103"/>
      <c r="AIJ85" s="103"/>
      <c r="AIK85" s="103"/>
      <c r="AIL85" s="103"/>
      <c r="AIM85" s="103"/>
      <c r="AIN85" s="103"/>
      <c r="AIO85" s="103"/>
      <c r="AIP85" s="103"/>
      <c r="AIQ85" s="103"/>
      <c r="AIR85" s="103"/>
      <c r="AIS85" s="103"/>
      <c r="AIT85" s="103"/>
      <c r="AIU85" s="103"/>
      <c r="AIV85" s="103"/>
      <c r="AIW85" s="103"/>
      <c r="AIX85" s="103"/>
      <c r="AIY85" s="103"/>
      <c r="AIZ85" s="103"/>
      <c r="AJA85" s="103"/>
      <c r="AJB85" s="103"/>
      <c r="AJC85" s="103"/>
      <c r="AJD85" s="103"/>
      <c r="AJE85" s="103"/>
      <c r="AJF85" s="103"/>
      <c r="AJG85" s="103"/>
      <c r="AJH85" s="103"/>
      <c r="AJI85" s="103"/>
      <c r="AJJ85" s="103"/>
      <c r="AJK85" s="103"/>
      <c r="AJL85" s="103"/>
      <c r="AJM85" s="103"/>
      <c r="AJN85" s="103"/>
      <c r="AJO85" s="103"/>
      <c r="AJP85" s="103"/>
      <c r="AJQ85" s="103"/>
      <c r="AJR85" s="103"/>
      <c r="AJS85" s="103"/>
      <c r="AJT85" s="103"/>
      <c r="AJU85" s="103"/>
      <c r="AJV85" s="103"/>
      <c r="AJW85" s="103"/>
      <c r="AJX85" s="103"/>
      <c r="AJY85" s="103"/>
      <c r="AJZ85" s="103"/>
      <c r="AKA85" s="103"/>
      <c r="AKB85" s="103"/>
      <c r="AKC85" s="103"/>
      <c r="AKD85" s="103"/>
      <c r="AKE85" s="103"/>
      <c r="AKF85" s="103"/>
      <c r="AKG85" s="103"/>
      <c r="AKH85" s="103"/>
      <c r="AKI85" s="103"/>
      <c r="AKJ85" s="103"/>
      <c r="AKK85" s="103"/>
      <c r="AKL85" s="103"/>
      <c r="AKM85" s="103"/>
      <c r="AKN85" s="103"/>
      <c r="AKO85" s="103"/>
      <c r="AKP85" s="103"/>
      <c r="AKQ85" s="103"/>
      <c r="AKR85" s="103"/>
      <c r="AKS85" s="103"/>
      <c r="AKT85" s="103"/>
      <c r="AKU85" s="103"/>
      <c r="AKV85" s="103"/>
      <c r="AKW85" s="103"/>
      <c r="AKX85" s="103"/>
      <c r="AKY85" s="103"/>
      <c r="AKZ85" s="103"/>
      <c r="ALA85" s="103"/>
      <c r="ALB85" s="103"/>
      <c r="ALC85" s="103"/>
      <c r="ALD85" s="103"/>
      <c r="ALE85" s="103"/>
      <c r="ALF85" s="103"/>
      <c r="ALG85" s="103"/>
      <c r="ALH85" s="103"/>
      <c r="ALI85" s="103"/>
      <c r="ALJ85" s="103"/>
      <c r="ALK85" s="103"/>
      <c r="ALL85" s="103"/>
      <c r="ALM85" s="103"/>
      <c r="ALN85" s="103"/>
      <c r="ALO85" s="103"/>
      <c r="ALP85" s="103"/>
      <c r="ALQ85" s="103"/>
      <c r="ALR85" s="103"/>
      <c r="ALS85" s="103"/>
      <c r="ALT85" s="103"/>
      <c r="ALU85" s="103"/>
      <c r="ALV85" s="103"/>
      <c r="ALW85" s="103"/>
      <c r="ALX85" s="103"/>
      <c r="ALY85" s="103"/>
      <c r="ALZ85" s="103"/>
      <c r="AMA85" s="103"/>
      <c r="AMB85" s="103"/>
      <c r="AMC85" s="103"/>
      <c r="AMD85" s="103"/>
      <c r="AME85" s="103"/>
      <c r="AMF85" s="103"/>
      <c r="AMG85" s="103"/>
      <c r="AMH85" s="103"/>
      <c r="AMI85" s="103"/>
      <c r="AMJ85" s="103"/>
      <c r="AMK85" s="103"/>
      <c r="AML85" s="103"/>
      <c r="AMM85" s="103"/>
      <c r="AMN85" s="103"/>
      <c r="AMO85" s="103"/>
      <c r="AMP85" s="103"/>
      <c r="AMQ85" s="103"/>
    </row>
    <row r="86" spans="1:1031" s="104" customFormat="1" ht="81.75" customHeight="1" thickBot="1" x14ac:dyDescent="0.3">
      <c r="A86" s="22">
        <v>70</v>
      </c>
      <c r="B86" s="154"/>
      <c r="C86" s="72" t="s">
        <v>309</v>
      </c>
      <c r="D86" s="72" t="s">
        <v>467</v>
      </c>
      <c r="E86" s="21" t="s">
        <v>482</v>
      </c>
      <c r="F86" s="23" t="s">
        <v>483</v>
      </c>
      <c r="G86" s="22" t="s">
        <v>501</v>
      </c>
      <c r="H86" s="38" t="s">
        <v>512</v>
      </c>
      <c r="I86" s="160">
        <v>43344</v>
      </c>
      <c r="J86" s="160">
        <v>43830</v>
      </c>
      <c r="K86" s="59" t="s">
        <v>164</v>
      </c>
      <c r="L86" s="59" t="s">
        <v>29</v>
      </c>
      <c r="M86" s="59" t="s">
        <v>30</v>
      </c>
      <c r="N86" s="59" t="s">
        <v>30</v>
      </c>
      <c r="O86" s="59" t="s">
        <v>31</v>
      </c>
      <c r="P86" s="22">
        <v>121</v>
      </c>
      <c r="Q86" s="140">
        <v>6333751.7199999997</v>
      </c>
      <c r="R86" s="140">
        <v>0</v>
      </c>
      <c r="S86" s="140">
        <v>1148998.79</v>
      </c>
      <c r="T86" s="112">
        <f t="shared" si="9"/>
        <v>7482750.5099999998</v>
      </c>
      <c r="U86" s="159">
        <v>0</v>
      </c>
      <c r="V86" s="24">
        <v>229222.99</v>
      </c>
      <c r="W86" s="112">
        <f t="shared" si="8"/>
        <v>7711973.5</v>
      </c>
      <c r="X86" s="101" t="str">
        <f t="shared" si="6"/>
        <v>în implementare</v>
      </c>
      <c r="Y86" s="86">
        <v>0</v>
      </c>
      <c r="Z86" s="87">
        <v>6333751.7199999997</v>
      </c>
      <c r="AA86" s="84">
        <v>0</v>
      </c>
      <c r="AB86" s="102"/>
      <c r="AC86" s="102"/>
      <c r="AD86" s="102"/>
      <c r="AE86" s="102"/>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s="103"/>
      <c r="HK86" s="103"/>
      <c r="HL86" s="103"/>
      <c r="HM86" s="103"/>
      <c r="HN86" s="103"/>
      <c r="HO86" s="103"/>
      <c r="HP86" s="103"/>
      <c r="HQ86" s="103"/>
      <c r="HR86" s="103"/>
      <c r="HS86" s="103"/>
      <c r="HT86" s="103"/>
      <c r="HU86" s="103"/>
      <c r="HV86" s="103"/>
      <c r="HW86" s="103"/>
      <c r="HX86" s="103"/>
      <c r="HY86" s="103"/>
      <c r="HZ86" s="103"/>
      <c r="IA86" s="103"/>
      <c r="IB86" s="103"/>
      <c r="IC86" s="103"/>
      <c r="ID86" s="103"/>
      <c r="IE86" s="103"/>
      <c r="IF86" s="103"/>
      <c r="IG86" s="103"/>
      <c r="IH86" s="103"/>
      <c r="II86" s="103"/>
      <c r="IJ86" s="103"/>
      <c r="IK86" s="103"/>
      <c r="IL86" s="103"/>
      <c r="IM86" s="103"/>
      <c r="IN86" s="103"/>
      <c r="IO86" s="103"/>
      <c r="IP86" s="103"/>
      <c r="IQ86" s="103"/>
      <c r="IR86" s="103"/>
      <c r="IS86" s="103"/>
      <c r="IT86" s="103"/>
      <c r="IU86" s="103"/>
      <c r="IV86" s="103"/>
      <c r="IW86" s="103"/>
      <c r="IX86" s="103"/>
      <c r="IY86" s="103"/>
      <c r="IZ86" s="103"/>
      <c r="JA86" s="103"/>
      <c r="JB86" s="103"/>
      <c r="JC86" s="103"/>
      <c r="JD86" s="103"/>
      <c r="JE86" s="103"/>
      <c r="JF86" s="103"/>
      <c r="JG86" s="103"/>
      <c r="JH86" s="103"/>
      <c r="JI86" s="103"/>
      <c r="JJ86" s="103"/>
      <c r="JK86" s="103"/>
      <c r="JL86" s="103"/>
      <c r="JM86" s="103"/>
      <c r="JN86" s="103"/>
      <c r="JO86" s="103"/>
      <c r="JP86" s="103"/>
      <c r="JQ86" s="103"/>
      <c r="JR86" s="103"/>
      <c r="JS86" s="103"/>
      <c r="JT86" s="103"/>
      <c r="JU86" s="103"/>
      <c r="JV86" s="103"/>
      <c r="JW86" s="103"/>
      <c r="JX86" s="103"/>
      <c r="JY86" s="103"/>
      <c r="JZ86" s="103"/>
      <c r="KA86" s="103"/>
      <c r="KB86" s="103"/>
      <c r="KC86" s="103"/>
      <c r="KD86" s="103"/>
      <c r="KE86" s="103"/>
      <c r="KF86" s="103"/>
      <c r="KG86" s="103"/>
      <c r="KH86" s="103"/>
      <c r="KI86" s="103"/>
      <c r="KJ86" s="103"/>
      <c r="KK86" s="103"/>
      <c r="KL86" s="103"/>
      <c r="KM86" s="103"/>
      <c r="KN86" s="103"/>
      <c r="KO86" s="103"/>
      <c r="KP86" s="103"/>
      <c r="KQ86" s="103"/>
      <c r="KR86" s="103"/>
      <c r="KS86" s="103"/>
      <c r="KT86" s="103"/>
      <c r="KU86" s="103"/>
      <c r="KV86" s="103"/>
      <c r="KW86" s="103"/>
      <c r="KX86" s="103"/>
      <c r="KY86" s="103"/>
      <c r="KZ86" s="103"/>
      <c r="LA86" s="103"/>
      <c r="LB86" s="103"/>
      <c r="LC86" s="103"/>
      <c r="LD86" s="103"/>
      <c r="LE86" s="103"/>
      <c r="LF86" s="103"/>
      <c r="LG86" s="103"/>
      <c r="LH86" s="103"/>
      <c r="LI86" s="103"/>
      <c r="LJ86" s="103"/>
      <c r="LK86" s="103"/>
      <c r="LL86" s="103"/>
      <c r="LM86" s="103"/>
      <c r="LN86" s="103"/>
      <c r="LO86" s="103"/>
      <c r="LP86" s="103"/>
      <c r="LQ86" s="103"/>
      <c r="LR86" s="103"/>
      <c r="LS86" s="103"/>
      <c r="LT86" s="103"/>
      <c r="LU86" s="103"/>
      <c r="LV86" s="103"/>
      <c r="LW86" s="103"/>
      <c r="LX86" s="103"/>
      <c r="LY86" s="103"/>
      <c r="LZ86" s="103"/>
      <c r="MA86" s="103"/>
      <c r="MB86" s="103"/>
      <c r="MC86" s="103"/>
      <c r="MD86" s="103"/>
      <c r="ME86" s="103"/>
      <c r="MF86" s="103"/>
      <c r="MG86" s="103"/>
      <c r="MH86" s="103"/>
      <c r="MI86" s="103"/>
      <c r="MJ86" s="103"/>
      <c r="MK86" s="103"/>
      <c r="ML86" s="103"/>
      <c r="MM86" s="103"/>
      <c r="MN86" s="103"/>
      <c r="MO86" s="103"/>
      <c r="MP86" s="103"/>
      <c r="MQ86" s="103"/>
      <c r="MR86" s="103"/>
      <c r="MS86" s="103"/>
      <c r="MT86" s="103"/>
      <c r="MU86" s="103"/>
      <c r="MV86" s="103"/>
      <c r="MW86" s="103"/>
      <c r="MX86" s="103"/>
      <c r="MY86" s="103"/>
      <c r="MZ86" s="103"/>
      <c r="NA86" s="103"/>
      <c r="NB86" s="103"/>
      <c r="NC86" s="103"/>
      <c r="ND86" s="103"/>
      <c r="NE86" s="103"/>
      <c r="NF86" s="103"/>
      <c r="NG86" s="103"/>
      <c r="NH86" s="103"/>
      <c r="NI86" s="103"/>
      <c r="NJ86" s="103"/>
      <c r="NK86" s="103"/>
      <c r="NL86" s="103"/>
      <c r="NM86" s="103"/>
      <c r="NN86" s="103"/>
      <c r="NO86" s="103"/>
      <c r="NP86" s="103"/>
      <c r="NQ86" s="103"/>
      <c r="NR86" s="103"/>
      <c r="NS86" s="103"/>
      <c r="NT86" s="103"/>
      <c r="NU86" s="103"/>
      <c r="NV86" s="103"/>
      <c r="NW86" s="103"/>
      <c r="NX86" s="103"/>
      <c r="NY86" s="103"/>
      <c r="NZ86" s="103"/>
      <c r="OA86" s="103"/>
      <c r="OB86" s="103"/>
      <c r="OC86" s="103"/>
      <c r="OD86" s="103"/>
      <c r="OE86" s="103"/>
      <c r="OF86" s="103"/>
      <c r="OG86" s="103"/>
      <c r="OH86" s="103"/>
      <c r="OI86" s="103"/>
      <c r="OJ86" s="103"/>
      <c r="OK86" s="103"/>
      <c r="OL86" s="103"/>
      <c r="OM86" s="103"/>
      <c r="ON86" s="103"/>
      <c r="OO86" s="103"/>
      <c r="OP86" s="103"/>
      <c r="OQ86" s="103"/>
      <c r="OR86" s="103"/>
      <c r="OS86" s="103"/>
      <c r="OT86" s="103"/>
      <c r="OU86" s="103"/>
      <c r="OV86" s="103"/>
      <c r="OW86" s="103"/>
      <c r="OX86" s="103"/>
      <c r="OY86" s="103"/>
      <c r="OZ86" s="103"/>
      <c r="PA86" s="103"/>
      <c r="PB86" s="103"/>
      <c r="PC86" s="103"/>
      <c r="PD86" s="103"/>
      <c r="PE86" s="103"/>
      <c r="PF86" s="103"/>
      <c r="PG86" s="103"/>
      <c r="PH86" s="103"/>
      <c r="PI86" s="103"/>
      <c r="PJ86" s="103"/>
      <c r="PK86" s="103"/>
      <c r="PL86" s="103"/>
      <c r="PM86" s="103"/>
      <c r="PN86" s="103"/>
      <c r="PO86" s="103"/>
      <c r="PP86" s="103"/>
      <c r="PQ86" s="103"/>
      <c r="PR86" s="103"/>
      <c r="PS86" s="103"/>
      <c r="PT86" s="103"/>
      <c r="PU86" s="103"/>
      <c r="PV86" s="103"/>
      <c r="PW86" s="103"/>
      <c r="PX86" s="103"/>
      <c r="PY86" s="103"/>
      <c r="PZ86" s="103"/>
      <c r="QA86" s="103"/>
      <c r="QB86" s="103"/>
      <c r="QC86" s="103"/>
      <c r="QD86" s="103"/>
      <c r="QE86" s="103"/>
      <c r="QF86" s="103"/>
      <c r="QG86" s="103"/>
      <c r="QH86" s="103"/>
      <c r="QI86" s="103"/>
      <c r="QJ86" s="103"/>
      <c r="QK86" s="103"/>
      <c r="QL86" s="103"/>
      <c r="QM86" s="103"/>
      <c r="QN86" s="103"/>
      <c r="QO86" s="103"/>
      <c r="QP86" s="103"/>
      <c r="QQ86" s="103"/>
      <c r="QR86" s="103"/>
      <c r="QS86" s="103"/>
      <c r="QT86" s="103"/>
      <c r="QU86" s="103"/>
      <c r="QV86" s="103"/>
      <c r="QW86" s="103"/>
      <c r="QX86" s="103"/>
      <c r="QY86" s="103"/>
      <c r="QZ86" s="103"/>
      <c r="RA86" s="103"/>
      <c r="RB86" s="103"/>
      <c r="RC86" s="103"/>
      <c r="RD86" s="103"/>
      <c r="RE86" s="103"/>
      <c r="RF86" s="103"/>
      <c r="RG86" s="103"/>
      <c r="RH86" s="103"/>
      <c r="RI86" s="103"/>
      <c r="RJ86" s="103"/>
      <c r="RK86" s="103"/>
      <c r="RL86" s="103"/>
      <c r="RM86" s="103"/>
      <c r="RN86" s="103"/>
      <c r="RO86" s="103"/>
      <c r="RP86" s="103"/>
      <c r="RQ86" s="103"/>
      <c r="RR86" s="103"/>
      <c r="RS86" s="103"/>
      <c r="RT86" s="103"/>
      <c r="RU86" s="103"/>
      <c r="RV86" s="103"/>
      <c r="RW86" s="103"/>
      <c r="RX86" s="103"/>
      <c r="RY86" s="103"/>
      <c r="RZ86" s="103"/>
      <c r="SA86" s="103"/>
      <c r="SB86" s="103"/>
      <c r="SC86" s="103"/>
      <c r="SD86" s="103"/>
      <c r="SE86" s="103"/>
      <c r="SF86" s="103"/>
      <c r="SG86" s="103"/>
      <c r="SH86" s="103"/>
      <c r="SI86" s="103"/>
      <c r="SJ86" s="103"/>
      <c r="SK86" s="103"/>
      <c r="SL86" s="103"/>
      <c r="SM86" s="103"/>
      <c r="SN86" s="103"/>
      <c r="SO86" s="103"/>
      <c r="SP86" s="103"/>
      <c r="SQ86" s="103"/>
      <c r="SR86" s="103"/>
      <c r="SS86" s="103"/>
      <c r="ST86" s="103"/>
      <c r="SU86" s="103"/>
      <c r="SV86" s="103"/>
      <c r="SW86" s="103"/>
      <c r="SX86" s="103"/>
      <c r="SY86" s="103"/>
      <c r="SZ86" s="103"/>
      <c r="TA86" s="103"/>
      <c r="TB86" s="103"/>
      <c r="TC86" s="103"/>
      <c r="TD86" s="103"/>
      <c r="TE86" s="103"/>
      <c r="TF86" s="103"/>
      <c r="TG86" s="103"/>
      <c r="TH86" s="103"/>
      <c r="TI86" s="103"/>
      <c r="TJ86" s="103"/>
      <c r="TK86" s="103"/>
      <c r="TL86" s="103"/>
      <c r="TM86" s="103"/>
      <c r="TN86" s="103"/>
      <c r="TO86" s="103"/>
      <c r="TP86" s="103"/>
      <c r="TQ86" s="103"/>
      <c r="TR86" s="103"/>
      <c r="TS86" s="103"/>
      <c r="TT86" s="103"/>
      <c r="TU86" s="103"/>
      <c r="TV86" s="103"/>
      <c r="TW86" s="103"/>
      <c r="TX86" s="103"/>
      <c r="TY86" s="103"/>
      <c r="TZ86" s="103"/>
      <c r="UA86" s="103"/>
      <c r="UB86" s="103"/>
      <c r="UC86" s="103"/>
      <c r="UD86" s="103"/>
      <c r="UE86" s="103"/>
      <c r="UF86" s="103"/>
      <c r="UG86" s="103"/>
      <c r="UH86" s="103"/>
      <c r="UI86" s="103"/>
      <c r="UJ86" s="103"/>
      <c r="UK86" s="103"/>
      <c r="UL86" s="103"/>
      <c r="UM86" s="103"/>
      <c r="UN86" s="103"/>
      <c r="UO86" s="103"/>
      <c r="UP86" s="103"/>
      <c r="UQ86" s="103"/>
      <c r="UR86" s="103"/>
      <c r="US86" s="103"/>
      <c r="UT86" s="103"/>
      <c r="UU86" s="103"/>
      <c r="UV86" s="103"/>
      <c r="UW86" s="103"/>
      <c r="UX86" s="103"/>
      <c r="UY86" s="103"/>
      <c r="UZ86" s="103"/>
      <c r="VA86" s="103"/>
      <c r="VB86" s="103"/>
      <c r="VC86" s="103"/>
      <c r="VD86" s="103"/>
      <c r="VE86" s="103"/>
      <c r="VF86" s="103"/>
      <c r="VG86" s="103"/>
      <c r="VH86" s="103"/>
      <c r="VI86" s="103"/>
      <c r="VJ86" s="103"/>
      <c r="VK86" s="103"/>
      <c r="VL86" s="103"/>
      <c r="VM86" s="103"/>
      <c r="VN86" s="103"/>
      <c r="VO86" s="103"/>
      <c r="VP86" s="103"/>
      <c r="VQ86" s="103"/>
      <c r="VR86" s="103"/>
      <c r="VS86" s="103"/>
      <c r="VT86" s="103"/>
      <c r="VU86" s="103"/>
      <c r="VV86" s="103"/>
      <c r="VW86" s="103"/>
      <c r="VX86" s="103"/>
      <c r="VY86" s="103"/>
      <c r="VZ86" s="103"/>
      <c r="WA86" s="103"/>
      <c r="WB86" s="103"/>
      <c r="WC86" s="103"/>
      <c r="WD86" s="103"/>
      <c r="WE86" s="103"/>
      <c r="WF86" s="103"/>
      <c r="WG86" s="103"/>
      <c r="WH86" s="103"/>
      <c r="WI86" s="103"/>
      <c r="WJ86" s="103"/>
      <c r="WK86" s="103"/>
      <c r="WL86" s="103"/>
      <c r="WM86" s="103"/>
      <c r="WN86" s="103"/>
      <c r="WO86" s="103"/>
      <c r="WP86" s="103"/>
      <c r="WQ86" s="103"/>
      <c r="WR86" s="103"/>
      <c r="WS86" s="103"/>
      <c r="WT86" s="103"/>
      <c r="WU86" s="103"/>
      <c r="WV86" s="103"/>
      <c r="WW86" s="103"/>
      <c r="WX86" s="103"/>
      <c r="WY86" s="103"/>
      <c r="WZ86" s="103"/>
      <c r="XA86" s="103"/>
      <c r="XB86" s="103"/>
      <c r="XC86" s="103"/>
      <c r="XD86" s="103"/>
      <c r="XE86" s="103"/>
      <c r="XF86" s="103"/>
      <c r="XG86" s="103"/>
      <c r="XH86" s="103"/>
      <c r="XI86" s="103"/>
      <c r="XJ86" s="103"/>
      <c r="XK86" s="103"/>
      <c r="XL86" s="103"/>
      <c r="XM86" s="103"/>
      <c r="XN86" s="103"/>
      <c r="XO86" s="103"/>
      <c r="XP86" s="103"/>
      <c r="XQ86" s="103"/>
      <c r="XR86" s="103"/>
      <c r="XS86" s="103"/>
      <c r="XT86" s="103"/>
      <c r="XU86" s="103"/>
      <c r="XV86" s="103"/>
      <c r="XW86" s="103"/>
      <c r="XX86" s="103"/>
      <c r="XY86" s="103"/>
      <c r="XZ86" s="103"/>
      <c r="YA86" s="103"/>
      <c r="YB86" s="103"/>
      <c r="YC86" s="103"/>
      <c r="YD86" s="103"/>
      <c r="YE86" s="103"/>
      <c r="YF86" s="103"/>
      <c r="YG86" s="103"/>
      <c r="YH86" s="103"/>
      <c r="YI86" s="103"/>
      <c r="YJ86" s="103"/>
      <c r="YK86" s="103"/>
      <c r="YL86" s="103"/>
      <c r="YM86" s="103"/>
      <c r="YN86" s="103"/>
      <c r="YO86" s="103"/>
      <c r="YP86" s="103"/>
      <c r="YQ86" s="103"/>
      <c r="YR86" s="103"/>
      <c r="YS86" s="103"/>
      <c r="YT86" s="103"/>
      <c r="YU86" s="103"/>
      <c r="YV86" s="103"/>
      <c r="YW86" s="103"/>
      <c r="YX86" s="103"/>
      <c r="YY86" s="103"/>
      <c r="YZ86" s="103"/>
      <c r="ZA86" s="103"/>
      <c r="ZB86" s="103"/>
      <c r="ZC86" s="103"/>
      <c r="ZD86" s="103"/>
      <c r="ZE86" s="103"/>
      <c r="ZF86" s="103"/>
      <c r="ZG86" s="103"/>
      <c r="ZH86" s="103"/>
      <c r="ZI86" s="103"/>
      <c r="ZJ86" s="103"/>
      <c r="ZK86" s="103"/>
      <c r="ZL86" s="103"/>
      <c r="ZM86" s="103"/>
      <c r="ZN86" s="103"/>
      <c r="ZO86" s="103"/>
      <c r="ZP86" s="103"/>
      <c r="ZQ86" s="103"/>
      <c r="ZR86" s="103"/>
      <c r="ZS86" s="103"/>
      <c r="ZT86" s="103"/>
      <c r="ZU86" s="103"/>
      <c r="ZV86" s="103"/>
      <c r="ZW86" s="103"/>
      <c r="ZX86" s="103"/>
      <c r="ZY86" s="103"/>
      <c r="ZZ86" s="103"/>
      <c r="AAA86" s="103"/>
      <c r="AAB86" s="103"/>
      <c r="AAC86" s="103"/>
      <c r="AAD86" s="103"/>
      <c r="AAE86" s="103"/>
      <c r="AAF86" s="103"/>
      <c r="AAG86" s="103"/>
      <c r="AAH86" s="103"/>
      <c r="AAI86" s="103"/>
      <c r="AAJ86" s="103"/>
      <c r="AAK86" s="103"/>
      <c r="AAL86" s="103"/>
      <c r="AAM86" s="103"/>
      <c r="AAN86" s="103"/>
      <c r="AAO86" s="103"/>
      <c r="AAP86" s="103"/>
      <c r="AAQ86" s="103"/>
      <c r="AAR86" s="103"/>
      <c r="AAS86" s="103"/>
      <c r="AAT86" s="103"/>
      <c r="AAU86" s="103"/>
      <c r="AAV86" s="103"/>
      <c r="AAW86" s="103"/>
      <c r="AAX86" s="103"/>
      <c r="AAY86" s="103"/>
      <c r="AAZ86" s="103"/>
      <c r="ABA86" s="103"/>
      <c r="ABB86" s="103"/>
      <c r="ABC86" s="103"/>
      <c r="ABD86" s="103"/>
      <c r="ABE86" s="103"/>
      <c r="ABF86" s="103"/>
      <c r="ABG86" s="103"/>
      <c r="ABH86" s="103"/>
      <c r="ABI86" s="103"/>
      <c r="ABJ86" s="103"/>
      <c r="ABK86" s="103"/>
      <c r="ABL86" s="103"/>
      <c r="ABM86" s="103"/>
      <c r="ABN86" s="103"/>
      <c r="ABO86" s="103"/>
      <c r="ABP86" s="103"/>
      <c r="ABQ86" s="103"/>
      <c r="ABR86" s="103"/>
      <c r="ABS86" s="103"/>
      <c r="ABT86" s="103"/>
      <c r="ABU86" s="103"/>
      <c r="ABV86" s="103"/>
      <c r="ABW86" s="103"/>
      <c r="ABX86" s="103"/>
      <c r="ABY86" s="103"/>
      <c r="ABZ86" s="103"/>
      <c r="ACA86" s="103"/>
      <c r="ACB86" s="103"/>
      <c r="ACC86" s="103"/>
      <c r="ACD86" s="103"/>
      <c r="ACE86" s="103"/>
      <c r="ACF86" s="103"/>
      <c r="ACG86" s="103"/>
      <c r="ACH86" s="103"/>
      <c r="ACI86" s="103"/>
      <c r="ACJ86" s="103"/>
      <c r="ACK86" s="103"/>
      <c r="ACL86" s="103"/>
      <c r="ACM86" s="103"/>
      <c r="ACN86" s="103"/>
      <c r="ACO86" s="103"/>
      <c r="ACP86" s="103"/>
      <c r="ACQ86" s="103"/>
      <c r="ACR86" s="103"/>
      <c r="ACS86" s="103"/>
      <c r="ACT86" s="103"/>
      <c r="ACU86" s="103"/>
      <c r="ACV86" s="103"/>
      <c r="ACW86" s="103"/>
      <c r="ACX86" s="103"/>
      <c r="ACY86" s="103"/>
      <c r="ACZ86" s="103"/>
      <c r="ADA86" s="103"/>
      <c r="ADB86" s="103"/>
      <c r="ADC86" s="103"/>
      <c r="ADD86" s="103"/>
      <c r="ADE86" s="103"/>
      <c r="ADF86" s="103"/>
      <c r="ADG86" s="103"/>
      <c r="ADH86" s="103"/>
      <c r="ADI86" s="103"/>
      <c r="ADJ86" s="103"/>
      <c r="ADK86" s="103"/>
      <c r="ADL86" s="103"/>
      <c r="ADM86" s="103"/>
      <c r="ADN86" s="103"/>
      <c r="ADO86" s="103"/>
      <c r="ADP86" s="103"/>
      <c r="ADQ86" s="103"/>
      <c r="ADR86" s="103"/>
      <c r="ADS86" s="103"/>
      <c r="ADT86" s="103"/>
      <c r="ADU86" s="103"/>
      <c r="ADV86" s="103"/>
      <c r="ADW86" s="103"/>
      <c r="ADX86" s="103"/>
      <c r="ADY86" s="103"/>
      <c r="ADZ86" s="103"/>
      <c r="AEA86" s="103"/>
      <c r="AEB86" s="103"/>
      <c r="AEC86" s="103"/>
      <c r="AED86" s="103"/>
      <c r="AEE86" s="103"/>
      <c r="AEF86" s="103"/>
      <c r="AEG86" s="103"/>
      <c r="AEH86" s="103"/>
      <c r="AEI86" s="103"/>
      <c r="AEJ86" s="103"/>
      <c r="AEK86" s="103"/>
      <c r="AEL86" s="103"/>
      <c r="AEM86" s="103"/>
      <c r="AEN86" s="103"/>
      <c r="AEO86" s="103"/>
      <c r="AEP86" s="103"/>
      <c r="AEQ86" s="103"/>
      <c r="AER86" s="103"/>
      <c r="AES86" s="103"/>
      <c r="AET86" s="103"/>
      <c r="AEU86" s="103"/>
      <c r="AEV86" s="103"/>
      <c r="AEW86" s="103"/>
      <c r="AEX86" s="103"/>
      <c r="AEY86" s="103"/>
      <c r="AEZ86" s="103"/>
      <c r="AFA86" s="103"/>
      <c r="AFB86" s="103"/>
      <c r="AFC86" s="103"/>
      <c r="AFD86" s="103"/>
      <c r="AFE86" s="103"/>
      <c r="AFF86" s="103"/>
      <c r="AFG86" s="103"/>
      <c r="AFH86" s="103"/>
      <c r="AFI86" s="103"/>
      <c r="AFJ86" s="103"/>
      <c r="AFK86" s="103"/>
      <c r="AFL86" s="103"/>
      <c r="AFM86" s="103"/>
      <c r="AFN86" s="103"/>
      <c r="AFO86" s="103"/>
      <c r="AFP86" s="103"/>
      <c r="AFQ86" s="103"/>
      <c r="AFR86" s="103"/>
      <c r="AFS86" s="103"/>
      <c r="AFT86" s="103"/>
      <c r="AFU86" s="103"/>
      <c r="AFV86" s="103"/>
      <c r="AFW86" s="103"/>
      <c r="AFX86" s="103"/>
      <c r="AFY86" s="103"/>
      <c r="AFZ86" s="103"/>
      <c r="AGA86" s="103"/>
      <c r="AGB86" s="103"/>
      <c r="AGC86" s="103"/>
      <c r="AGD86" s="103"/>
      <c r="AGE86" s="103"/>
      <c r="AGF86" s="103"/>
      <c r="AGG86" s="103"/>
      <c r="AGH86" s="103"/>
      <c r="AGI86" s="103"/>
      <c r="AGJ86" s="103"/>
      <c r="AGK86" s="103"/>
      <c r="AGL86" s="103"/>
      <c r="AGM86" s="103"/>
      <c r="AGN86" s="103"/>
      <c r="AGO86" s="103"/>
      <c r="AGP86" s="103"/>
      <c r="AGQ86" s="103"/>
      <c r="AGR86" s="103"/>
      <c r="AGS86" s="103"/>
      <c r="AGT86" s="103"/>
      <c r="AGU86" s="103"/>
      <c r="AGV86" s="103"/>
      <c r="AGW86" s="103"/>
      <c r="AGX86" s="103"/>
      <c r="AGY86" s="103"/>
      <c r="AGZ86" s="103"/>
      <c r="AHA86" s="103"/>
      <c r="AHB86" s="103"/>
      <c r="AHC86" s="103"/>
      <c r="AHD86" s="103"/>
      <c r="AHE86" s="103"/>
      <c r="AHF86" s="103"/>
      <c r="AHG86" s="103"/>
      <c r="AHH86" s="103"/>
      <c r="AHI86" s="103"/>
      <c r="AHJ86" s="103"/>
      <c r="AHK86" s="103"/>
      <c r="AHL86" s="103"/>
      <c r="AHM86" s="103"/>
      <c r="AHN86" s="103"/>
      <c r="AHO86" s="103"/>
      <c r="AHP86" s="103"/>
      <c r="AHQ86" s="103"/>
      <c r="AHR86" s="103"/>
      <c r="AHS86" s="103"/>
      <c r="AHT86" s="103"/>
      <c r="AHU86" s="103"/>
      <c r="AHV86" s="103"/>
      <c r="AHW86" s="103"/>
      <c r="AHX86" s="103"/>
      <c r="AHY86" s="103"/>
      <c r="AHZ86" s="103"/>
      <c r="AIA86" s="103"/>
      <c r="AIB86" s="103"/>
      <c r="AIC86" s="103"/>
      <c r="AID86" s="103"/>
      <c r="AIE86" s="103"/>
      <c r="AIF86" s="103"/>
      <c r="AIG86" s="103"/>
      <c r="AIH86" s="103"/>
      <c r="AII86" s="103"/>
      <c r="AIJ86" s="103"/>
      <c r="AIK86" s="103"/>
      <c r="AIL86" s="103"/>
      <c r="AIM86" s="103"/>
      <c r="AIN86" s="103"/>
      <c r="AIO86" s="103"/>
      <c r="AIP86" s="103"/>
      <c r="AIQ86" s="103"/>
      <c r="AIR86" s="103"/>
      <c r="AIS86" s="103"/>
      <c r="AIT86" s="103"/>
      <c r="AIU86" s="103"/>
      <c r="AIV86" s="103"/>
      <c r="AIW86" s="103"/>
      <c r="AIX86" s="103"/>
      <c r="AIY86" s="103"/>
      <c r="AIZ86" s="103"/>
      <c r="AJA86" s="103"/>
      <c r="AJB86" s="103"/>
      <c r="AJC86" s="103"/>
      <c r="AJD86" s="103"/>
      <c r="AJE86" s="103"/>
      <c r="AJF86" s="103"/>
      <c r="AJG86" s="103"/>
      <c r="AJH86" s="103"/>
      <c r="AJI86" s="103"/>
      <c r="AJJ86" s="103"/>
      <c r="AJK86" s="103"/>
      <c r="AJL86" s="103"/>
      <c r="AJM86" s="103"/>
      <c r="AJN86" s="103"/>
      <c r="AJO86" s="103"/>
      <c r="AJP86" s="103"/>
      <c r="AJQ86" s="103"/>
      <c r="AJR86" s="103"/>
      <c r="AJS86" s="103"/>
      <c r="AJT86" s="103"/>
      <c r="AJU86" s="103"/>
      <c r="AJV86" s="103"/>
      <c r="AJW86" s="103"/>
      <c r="AJX86" s="103"/>
      <c r="AJY86" s="103"/>
      <c r="AJZ86" s="103"/>
      <c r="AKA86" s="103"/>
      <c r="AKB86" s="103"/>
      <c r="AKC86" s="103"/>
      <c r="AKD86" s="103"/>
      <c r="AKE86" s="103"/>
      <c r="AKF86" s="103"/>
      <c r="AKG86" s="103"/>
      <c r="AKH86" s="103"/>
      <c r="AKI86" s="103"/>
      <c r="AKJ86" s="103"/>
      <c r="AKK86" s="103"/>
      <c r="AKL86" s="103"/>
      <c r="AKM86" s="103"/>
      <c r="AKN86" s="103"/>
      <c r="AKO86" s="103"/>
      <c r="AKP86" s="103"/>
      <c r="AKQ86" s="103"/>
      <c r="AKR86" s="103"/>
      <c r="AKS86" s="103"/>
      <c r="AKT86" s="103"/>
      <c r="AKU86" s="103"/>
      <c r="AKV86" s="103"/>
      <c r="AKW86" s="103"/>
      <c r="AKX86" s="103"/>
      <c r="AKY86" s="103"/>
      <c r="AKZ86" s="103"/>
      <c r="ALA86" s="103"/>
      <c r="ALB86" s="103"/>
      <c r="ALC86" s="103"/>
      <c r="ALD86" s="103"/>
      <c r="ALE86" s="103"/>
      <c r="ALF86" s="103"/>
      <c r="ALG86" s="103"/>
      <c r="ALH86" s="103"/>
      <c r="ALI86" s="103"/>
      <c r="ALJ86" s="103"/>
      <c r="ALK86" s="103"/>
      <c r="ALL86" s="103"/>
      <c r="ALM86" s="103"/>
      <c r="ALN86" s="103"/>
      <c r="ALO86" s="103"/>
      <c r="ALP86" s="103"/>
      <c r="ALQ86" s="103"/>
      <c r="ALR86" s="103"/>
      <c r="ALS86" s="103"/>
      <c r="ALT86" s="103"/>
      <c r="ALU86" s="103"/>
      <c r="ALV86" s="103"/>
      <c r="ALW86" s="103"/>
      <c r="ALX86" s="103"/>
      <c r="ALY86" s="103"/>
      <c r="ALZ86" s="103"/>
      <c r="AMA86" s="103"/>
      <c r="AMB86" s="103"/>
      <c r="AMC86" s="103"/>
      <c r="AMD86" s="103"/>
      <c r="AME86" s="103"/>
      <c r="AMF86" s="103"/>
      <c r="AMG86" s="103"/>
      <c r="AMH86" s="103"/>
      <c r="AMI86" s="103"/>
      <c r="AMJ86" s="103"/>
      <c r="AMK86" s="103"/>
      <c r="AML86" s="103"/>
      <c r="AMM86" s="103"/>
      <c r="AMN86" s="103"/>
      <c r="AMO86" s="103"/>
      <c r="AMP86" s="103"/>
      <c r="AMQ86" s="103"/>
    </row>
    <row r="87" spans="1:1031" s="104" customFormat="1" ht="81.75" customHeight="1" thickBot="1" x14ac:dyDescent="0.3">
      <c r="A87" s="93">
        <v>71</v>
      </c>
      <c r="B87" s="154"/>
      <c r="C87" s="72" t="s">
        <v>309</v>
      </c>
      <c r="D87" s="72" t="s">
        <v>468</v>
      </c>
      <c r="E87" s="21" t="s">
        <v>484</v>
      </c>
      <c r="F87" s="23" t="s">
        <v>485</v>
      </c>
      <c r="G87" s="22" t="s">
        <v>501</v>
      </c>
      <c r="H87" s="38" t="s">
        <v>514</v>
      </c>
      <c r="I87" s="160">
        <v>43586</v>
      </c>
      <c r="J87" s="160">
        <v>43951</v>
      </c>
      <c r="K87" s="59" t="s">
        <v>164</v>
      </c>
      <c r="L87" s="59" t="s">
        <v>29</v>
      </c>
      <c r="M87" s="59" t="s">
        <v>30</v>
      </c>
      <c r="N87" s="59" t="s">
        <v>30</v>
      </c>
      <c r="O87" s="59" t="s">
        <v>31</v>
      </c>
      <c r="P87" s="22">
        <v>121</v>
      </c>
      <c r="Q87" s="140">
        <v>135013.01999999999</v>
      </c>
      <c r="R87" s="140">
        <v>0</v>
      </c>
      <c r="S87" s="140">
        <v>24492.560000000001</v>
      </c>
      <c r="T87" s="112">
        <f t="shared" si="9"/>
        <v>159505.57999999999</v>
      </c>
      <c r="U87" s="159">
        <v>0</v>
      </c>
      <c r="V87" s="24">
        <v>0</v>
      </c>
      <c r="W87" s="112">
        <f t="shared" si="8"/>
        <v>159505.57999999999</v>
      </c>
      <c r="X87" s="101" t="str">
        <f>X86</f>
        <v>în implementare</v>
      </c>
      <c r="Y87" s="86">
        <v>0</v>
      </c>
      <c r="Z87" s="87">
        <v>0</v>
      </c>
      <c r="AA87" s="84">
        <v>0</v>
      </c>
      <c r="AB87" s="102"/>
      <c r="AC87" s="102"/>
      <c r="AD87" s="102"/>
      <c r="AE87" s="102"/>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s="103"/>
      <c r="HK87" s="103"/>
      <c r="HL87" s="103"/>
      <c r="HM87" s="103"/>
      <c r="HN87" s="103"/>
      <c r="HO87" s="103"/>
      <c r="HP87" s="103"/>
      <c r="HQ87" s="103"/>
      <c r="HR87" s="103"/>
      <c r="HS87" s="103"/>
      <c r="HT87" s="103"/>
      <c r="HU87" s="103"/>
      <c r="HV87" s="103"/>
      <c r="HW87" s="103"/>
      <c r="HX87" s="103"/>
      <c r="HY87" s="103"/>
      <c r="HZ87" s="103"/>
      <c r="IA87" s="103"/>
      <c r="IB87" s="103"/>
      <c r="IC87" s="103"/>
      <c r="ID87" s="103"/>
      <c r="IE87" s="103"/>
      <c r="IF87" s="103"/>
      <c r="IG87" s="103"/>
      <c r="IH87" s="103"/>
      <c r="II87" s="103"/>
      <c r="IJ87" s="103"/>
      <c r="IK87" s="103"/>
      <c r="IL87" s="103"/>
      <c r="IM87" s="103"/>
      <c r="IN87" s="103"/>
      <c r="IO87" s="103"/>
      <c r="IP87" s="103"/>
      <c r="IQ87" s="103"/>
      <c r="IR87" s="103"/>
      <c r="IS87" s="103"/>
      <c r="IT87" s="103"/>
      <c r="IU87" s="103"/>
      <c r="IV87" s="103"/>
      <c r="IW87" s="103"/>
      <c r="IX87" s="103"/>
      <c r="IY87" s="103"/>
      <c r="IZ87" s="103"/>
      <c r="JA87" s="103"/>
      <c r="JB87" s="103"/>
      <c r="JC87" s="103"/>
      <c r="JD87" s="103"/>
      <c r="JE87" s="103"/>
      <c r="JF87" s="103"/>
      <c r="JG87" s="103"/>
      <c r="JH87" s="103"/>
      <c r="JI87" s="103"/>
      <c r="JJ87" s="103"/>
      <c r="JK87" s="103"/>
      <c r="JL87" s="103"/>
      <c r="JM87" s="103"/>
      <c r="JN87" s="103"/>
      <c r="JO87" s="103"/>
      <c r="JP87" s="103"/>
      <c r="JQ87" s="103"/>
      <c r="JR87" s="103"/>
      <c r="JS87" s="103"/>
      <c r="JT87" s="103"/>
      <c r="JU87" s="103"/>
      <c r="JV87" s="103"/>
      <c r="JW87" s="103"/>
      <c r="JX87" s="103"/>
      <c r="JY87" s="103"/>
      <c r="JZ87" s="103"/>
      <c r="KA87" s="103"/>
      <c r="KB87" s="103"/>
      <c r="KC87" s="103"/>
      <c r="KD87" s="103"/>
      <c r="KE87" s="103"/>
      <c r="KF87" s="103"/>
      <c r="KG87" s="103"/>
      <c r="KH87" s="103"/>
      <c r="KI87" s="103"/>
      <c r="KJ87" s="103"/>
      <c r="KK87" s="103"/>
      <c r="KL87" s="103"/>
      <c r="KM87" s="103"/>
      <c r="KN87" s="103"/>
      <c r="KO87" s="103"/>
      <c r="KP87" s="103"/>
      <c r="KQ87" s="103"/>
      <c r="KR87" s="103"/>
      <c r="KS87" s="103"/>
      <c r="KT87" s="103"/>
      <c r="KU87" s="103"/>
      <c r="KV87" s="103"/>
      <c r="KW87" s="103"/>
      <c r="KX87" s="103"/>
      <c r="KY87" s="103"/>
      <c r="KZ87" s="103"/>
      <c r="LA87" s="103"/>
      <c r="LB87" s="103"/>
      <c r="LC87" s="103"/>
      <c r="LD87" s="103"/>
      <c r="LE87" s="103"/>
      <c r="LF87" s="103"/>
      <c r="LG87" s="103"/>
      <c r="LH87" s="103"/>
      <c r="LI87" s="103"/>
      <c r="LJ87" s="103"/>
      <c r="LK87" s="103"/>
      <c r="LL87" s="103"/>
      <c r="LM87" s="103"/>
      <c r="LN87" s="103"/>
      <c r="LO87" s="103"/>
      <c r="LP87" s="103"/>
      <c r="LQ87" s="103"/>
      <c r="LR87" s="103"/>
      <c r="LS87" s="103"/>
      <c r="LT87" s="103"/>
      <c r="LU87" s="103"/>
      <c r="LV87" s="103"/>
      <c r="LW87" s="103"/>
      <c r="LX87" s="103"/>
      <c r="LY87" s="103"/>
      <c r="LZ87" s="103"/>
      <c r="MA87" s="103"/>
      <c r="MB87" s="103"/>
      <c r="MC87" s="103"/>
      <c r="MD87" s="103"/>
      <c r="ME87" s="103"/>
      <c r="MF87" s="103"/>
      <c r="MG87" s="103"/>
      <c r="MH87" s="103"/>
      <c r="MI87" s="103"/>
      <c r="MJ87" s="103"/>
      <c r="MK87" s="103"/>
      <c r="ML87" s="103"/>
      <c r="MM87" s="103"/>
      <c r="MN87" s="103"/>
      <c r="MO87" s="103"/>
      <c r="MP87" s="103"/>
      <c r="MQ87" s="103"/>
      <c r="MR87" s="103"/>
      <c r="MS87" s="103"/>
      <c r="MT87" s="103"/>
      <c r="MU87" s="103"/>
      <c r="MV87" s="103"/>
      <c r="MW87" s="103"/>
      <c r="MX87" s="103"/>
      <c r="MY87" s="103"/>
      <c r="MZ87" s="103"/>
      <c r="NA87" s="103"/>
      <c r="NB87" s="103"/>
      <c r="NC87" s="103"/>
      <c r="ND87" s="103"/>
      <c r="NE87" s="103"/>
      <c r="NF87" s="103"/>
      <c r="NG87" s="103"/>
      <c r="NH87" s="103"/>
      <c r="NI87" s="103"/>
      <c r="NJ87" s="103"/>
      <c r="NK87" s="103"/>
      <c r="NL87" s="103"/>
      <c r="NM87" s="103"/>
      <c r="NN87" s="103"/>
      <c r="NO87" s="103"/>
      <c r="NP87" s="103"/>
      <c r="NQ87" s="103"/>
      <c r="NR87" s="103"/>
      <c r="NS87" s="103"/>
      <c r="NT87" s="103"/>
      <c r="NU87" s="103"/>
      <c r="NV87" s="103"/>
      <c r="NW87" s="103"/>
      <c r="NX87" s="103"/>
      <c r="NY87" s="103"/>
      <c r="NZ87" s="103"/>
      <c r="OA87" s="103"/>
      <c r="OB87" s="103"/>
      <c r="OC87" s="103"/>
      <c r="OD87" s="103"/>
      <c r="OE87" s="103"/>
      <c r="OF87" s="103"/>
      <c r="OG87" s="103"/>
      <c r="OH87" s="103"/>
      <c r="OI87" s="103"/>
      <c r="OJ87" s="103"/>
      <c r="OK87" s="103"/>
      <c r="OL87" s="103"/>
      <c r="OM87" s="103"/>
      <c r="ON87" s="103"/>
      <c r="OO87" s="103"/>
      <c r="OP87" s="103"/>
      <c r="OQ87" s="103"/>
      <c r="OR87" s="103"/>
      <c r="OS87" s="103"/>
      <c r="OT87" s="103"/>
      <c r="OU87" s="103"/>
      <c r="OV87" s="103"/>
      <c r="OW87" s="103"/>
      <c r="OX87" s="103"/>
      <c r="OY87" s="103"/>
      <c r="OZ87" s="103"/>
      <c r="PA87" s="103"/>
      <c r="PB87" s="103"/>
      <c r="PC87" s="103"/>
      <c r="PD87" s="103"/>
      <c r="PE87" s="103"/>
      <c r="PF87" s="103"/>
      <c r="PG87" s="103"/>
      <c r="PH87" s="103"/>
      <c r="PI87" s="103"/>
      <c r="PJ87" s="103"/>
      <c r="PK87" s="103"/>
      <c r="PL87" s="103"/>
      <c r="PM87" s="103"/>
      <c r="PN87" s="103"/>
      <c r="PO87" s="103"/>
      <c r="PP87" s="103"/>
      <c r="PQ87" s="103"/>
      <c r="PR87" s="103"/>
      <c r="PS87" s="103"/>
      <c r="PT87" s="103"/>
      <c r="PU87" s="103"/>
      <c r="PV87" s="103"/>
      <c r="PW87" s="103"/>
      <c r="PX87" s="103"/>
      <c r="PY87" s="103"/>
      <c r="PZ87" s="103"/>
      <c r="QA87" s="103"/>
      <c r="QB87" s="103"/>
      <c r="QC87" s="103"/>
      <c r="QD87" s="103"/>
      <c r="QE87" s="103"/>
      <c r="QF87" s="103"/>
      <c r="QG87" s="103"/>
      <c r="QH87" s="103"/>
      <c r="QI87" s="103"/>
      <c r="QJ87" s="103"/>
      <c r="QK87" s="103"/>
      <c r="QL87" s="103"/>
      <c r="QM87" s="103"/>
      <c r="QN87" s="103"/>
      <c r="QO87" s="103"/>
      <c r="QP87" s="103"/>
      <c r="QQ87" s="103"/>
      <c r="QR87" s="103"/>
      <c r="QS87" s="103"/>
      <c r="QT87" s="103"/>
      <c r="QU87" s="103"/>
      <c r="QV87" s="103"/>
      <c r="QW87" s="103"/>
      <c r="QX87" s="103"/>
      <c r="QY87" s="103"/>
      <c r="QZ87" s="103"/>
      <c r="RA87" s="103"/>
      <c r="RB87" s="103"/>
      <c r="RC87" s="103"/>
      <c r="RD87" s="103"/>
      <c r="RE87" s="103"/>
      <c r="RF87" s="103"/>
      <c r="RG87" s="103"/>
      <c r="RH87" s="103"/>
      <c r="RI87" s="103"/>
      <c r="RJ87" s="103"/>
      <c r="RK87" s="103"/>
      <c r="RL87" s="103"/>
      <c r="RM87" s="103"/>
      <c r="RN87" s="103"/>
      <c r="RO87" s="103"/>
      <c r="RP87" s="103"/>
      <c r="RQ87" s="103"/>
      <c r="RR87" s="103"/>
      <c r="RS87" s="103"/>
      <c r="RT87" s="103"/>
      <c r="RU87" s="103"/>
      <c r="RV87" s="103"/>
      <c r="RW87" s="103"/>
      <c r="RX87" s="103"/>
      <c r="RY87" s="103"/>
      <c r="RZ87" s="103"/>
      <c r="SA87" s="103"/>
      <c r="SB87" s="103"/>
      <c r="SC87" s="103"/>
      <c r="SD87" s="103"/>
      <c r="SE87" s="103"/>
      <c r="SF87" s="103"/>
      <c r="SG87" s="103"/>
      <c r="SH87" s="103"/>
      <c r="SI87" s="103"/>
      <c r="SJ87" s="103"/>
      <c r="SK87" s="103"/>
      <c r="SL87" s="103"/>
      <c r="SM87" s="103"/>
      <c r="SN87" s="103"/>
      <c r="SO87" s="103"/>
      <c r="SP87" s="103"/>
      <c r="SQ87" s="103"/>
      <c r="SR87" s="103"/>
      <c r="SS87" s="103"/>
      <c r="ST87" s="103"/>
      <c r="SU87" s="103"/>
      <c r="SV87" s="103"/>
      <c r="SW87" s="103"/>
      <c r="SX87" s="103"/>
      <c r="SY87" s="103"/>
      <c r="SZ87" s="103"/>
      <c r="TA87" s="103"/>
      <c r="TB87" s="103"/>
      <c r="TC87" s="103"/>
      <c r="TD87" s="103"/>
      <c r="TE87" s="103"/>
      <c r="TF87" s="103"/>
      <c r="TG87" s="103"/>
      <c r="TH87" s="103"/>
      <c r="TI87" s="103"/>
      <c r="TJ87" s="103"/>
      <c r="TK87" s="103"/>
      <c r="TL87" s="103"/>
      <c r="TM87" s="103"/>
      <c r="TN87" s="103"/>
      <c r="TO87" s="103"/>
      <c r="TP87" s="103"/>
      <c r="TQ87" s="103"/>
      <c r="TR87" s="103"/>
      <c r="TS87" s="103"/>
      <c r="TT87" s="103"/>
      <c r="TU87" s="103"/>
      <c r="TV87" s="103"/>
      <c r="TW87" s="103"/>
      <c r="TX87" s="103"/>
      <c r="TY87" s="103"/>
      <c r="TZ87" s="103"/>
      <c r="UA87" s="103"/>
      <c r="UB87" s="103"/>
      <c r="UC87" s="103"/>
      <c r="UD87" s="103"/>
      <c r="UE87" s="103"/>
      <c r="UF87" s="103"/>
      <c r="UG87" s="103"/>
      <c r="UH87" s="103"/>
      <c r="UI87" s="103"/>
      <c r="UJ87" s="103"/>
      <c r="UK87" s="103"/>
      <c r="UL87" s="103"/>
      <c r="UM87" s="103"/>
      <c r="UN87" s="103"/>
      <c r="UO87" s="103"/>
      <c r="UP87" s="103"/>
      <c r="UQ87" s="103"/>
      <c r="UR87" s="103"/>
      <c r="US87" s="103"/>
      <c r="UT87" s="103"/>
      <c r="UU87" s="103"/>
      <c r="UV87" s="103"/>
      <c r="UW87" s="103"/>
      <c r="UX87" s="103"/>
      <c r="UY87" s="103"/>
      <c r="UZ87" s="103"/>
      <c r="VA87" s="103"/>
      <c r="VB87" s="103"/>
      <c r="VC87" s="103"/>
      <c r="VD87" s="103"/>
      <c r="VE87" s="103"/>
      <c r="VF87" s="103"/>
      <c r="VG87" s="103"/>
      <c r="VH87" s="103"/>
      <c r="VI87" s="103"/>
      <c r="VJ87" s="103"/>
      <c r="VK87" s="103"/>
      <c r="VL87" s="103"/>
      <c r="VM87" s="103"/>
      <c r="VN87" s="103"/>
      <c r="VO87" s="103"/>
      <c r="VP87" s="103"/>
      <c r="VQ87" s="103"/>
      <c r="VR87" s="103"/>
      <c r="VS87" s="103"/>
      <c r="VT87" s="103"/>
      <c r="VU87" s="103"/>
      <c r="VV87" s="103"/>
      <c r="VW87" s="103"/>
      <c r="VX87" s="103"/>
      <c r="VY87" s="103"/>
      <c r="VZ87" s="103"/>
      <c r="WA87" s="103"/>
      <c r="WB87" s="103"/>
      <c r="WC87" s="103"/>
      <c r="WD87" s="103"/>
      <c r="WE87" s="103"/>
      <c r="WF87" s="103"/>
      <c r="WG87" s="103"/>
      <c r="WH87" s="103"/>
      <c r="WI87" s="103"/>
      <c r="WJ87" s="103"/>
      <c r="WK87" s="103"/>
      <c r="WL87" s="103"/>
      <c r="WM87" s="103"/>
      <c r="WN87" s="103"/>
      <c r="WO87" s="103"/>
      <c r="WP87" s="103"/>
      <c r="WQ87" s="103"/>
      <c r="WR87" s="103"/>
      <c r="WS87" s="103"/>
      <c r="WT87" s="103"/>
      <c r="WU87" s="103"/>
      <c r="WV87" s="103"/>
      <c r="WW87" s="103"/>
      <c r="WX87" s="103"/>
      <c r="WY87" s="103"/>
      <c r="WZ87" s="103"/>
      <c r="XA87" s="103"/>
      <c r="XB87" s="103"/>
      <c r="XC87" s="103"/>
      <c r="XD87" s="103"/>
      <c r="XE87" s="103"/>
      <c r="XF87" s="103"/>
      <c r="XG87" s="103"/>
      <c r="XH87" s="103"/>
      <c r="XI87" s="103"/>
      <c r="XJ87" s="103"/>
      <c r="XK87" s="103"/>
      <c r="XL87" s="103"/>
      <c r="XM87" s="103"/>
      <c r="XN87" s="103"/>
      <c r="XO87" s="103"/>
      <c r="XP87" s="103"/>
      <c r="XQ87" s="103"/>
      <c r="XR87" s="103"/>
      <c r="XS87" s="103"/>
      <c r="XT87" s="103"/>
      <c r="XU87" s="103"/>
      <c r="XV87" s="103"/>
      <c r="XW87" s="103"/>
      <c r="XX87" s="103"/>
      <c r="XY87" s="103"/>
      <c r="XZ87" s="103"/>
      <c r="YA87" s="103"/>
      <c r="YB87" s="103"/>
      <c r="YC87" s="103"/>
      <c r="YD87" s="103"/>
      <c r="YE87" s="103"/>
      <c r="YF87" s="103"/>
      <c r="YG87" s="103"/>
      <c r="YH87" s="103"/>
      <c r="YI87" s="103"/>
      <c r="YJ87" s="103"/>
      <c r="YK87" s="103"/>
      <c r="YL87" s="103"/>
      <c r="YM87" s="103"/>
      <c r="YN87" s="103"/>
      <c r="YO87" s="103"/>
      <c r="YP87" s="103"/>
      <c r="YQ87" s="103"/>
      <c r="YR87" s="103"/>
      <c r="YS87" s="103"/>
      <c r="YT87" s="103"/>
      <c r="YU87" s="103"/>
      <c r="YV87" s="103"/>
      <c r="YW87" s="103"/>
      <c r="YX87" s="103"/>
      <c r="YY87" s="103"/>
      <c r="YZ87" s="103"/>
      <c r="ZA87" s="103"/>
      <c r="ZB87" s="103"/>
      <c r="ZC87" s="103"/>
      <c r="ZD87" s="103"/>
      <c r="ZE87" s="103"/>
      <c r="ZF87" s="103"/>
      <c r="ZG87" s="103"/>
      <c r="ZH87" s="103"/>
      <c r="ZI87" s="103"/>
      <c r="ZJ87" s="103"/>
      <c r="ZK87" s="103"/>
      <c r="ZL87" s="103"/>
      <c r="ZM87" s="103"/>
      <c r="ZN87" s="103"/>
      <c r="ZO87" s="103"/>
      <c r="ZP87" s="103"/>
      <c r="ZQ87" s="103"/>
      <c r="ZR87" s="103"/>
      <c r="ZS87" s="103"/>
      <c r="ZT87" s="103"/>
      <c r="ZU87" s="103"/>
      <c r="ZV87" s="103"/>
      <c r="ZW87" s="103"/>
      <c r="ZX87" s="103"/>
      <c r="ZY87" s="103"/>
      <c r="ZZ87" s="103"/>
      <c r="AAA87" s="103"/>
      <c r="AAB87" s="103"/>
      <c r="AAC87" s="103"/>
      <c r="AAD87" s="103"/>
      <c r="AAE87" s="103"/>
      <c r="AAF87" s="103"/>
      <c r="AAG87" s="103"/>
      <c r="AAH87" s="103"/>
      <c r="AAI87" s="103"/>
      <c r="AAJ87" s="103"/>
      <c r="AAK87" s="103"/>
      <c r="AAL87" s="103"/>
      <c r="AAM87" s="103"/>
      <c r="AAN87" s="103"/>
      <c r="AAO87" s="103"/>
      <c r="AAP87" s="103"/>
      <c r="AAQ87" s="103"/>
      <c r="AAR87" s="103"/>
      <c r="AAS87" s="103"/>
      <c r="AAT87" s="103"/>
      <c r="AAU87" s="103"/>
      <c r="AAV87" s="103"/>
      <c r="AAW87" s="103"/>
      <c r="AAX87" s="103"/>
      <c r="AAY87" s="103"/>
      <c r="AAZ87" s="103"/>
      <c r="ABA87" s="103"/>
      <c r="ABB87" s="103"/>
      <c r="ABC87" s="103"/>
      <c r="ABD87" s="103"/>
      <c r="ABE87" s="103"/>
      <c r="ABF87" s="103"/>
      <c r="ABG87" s="103"/>
      <c r="ABH87" s="103"/>
      <c r="ABI87" s="103"/>
      <c r="ABJ87" s="103"/>
      <c r="ABK87" s="103"/>
      <c r="ABL87" s="103"/>
      <c r="ABM87" s="103"/>
      <c r="ABN87" s="103"/>
      <c r="ABO87" s="103"/>
      <c r="ABP87" s="103"/>
      <c r="ABQ87" s="103"/>
      <c r="ABR87" s="103"/>
      <c r="ABS87" s="103"/>
      <c r="ABT87" s="103"/>
      <c r="ABU87" s="103"/>
      <c r="ABV87" s="103"/>
      <c r="ABW87" s="103"/>
      <c r="ABX87" s="103"/>
      <c r="ABY87" s="103"/>
      <c r="ABZ87" s="103"/>
      <c r="ACA87" s="103"/>
      <c r="ACB87" s="103"/>
      <c r="ACC87" s="103"/>
      <c r="ACD87" s="103"/>
      <c r="ACE87" s="103"/>
      <c r="ACF87" s="103"/>
      <c r="ACG87" s="103"/>
      <c r="ACH87" s="103"/>
      <c r="ACI87" s="103"/>
      <c r="ACJ87" s="103"/>
      <c r="ACK87" s="103"/>
      <c r="ACL87" s="103"/>
      <c r="ACM87" s="103"/>
      <c r="ACN87" s="103"/>
      <c r="ACO87" s="103"/>
      <c r="ACP87" s="103"/>
      <c r="ACQ87" s="103"/>
      <c r="ACR87" s="103"/>
      <c r="ACS87" s="103"/>
      <c r="ACT87" s="103"/>
      <c r="ACU87" s="103"/>
      <c r="ACV87" s="103"/>
      <c r="ACW87" s="103"/>
      <c r="ACX87" s="103"/>
      <c r="ACY87" s="103"/>
      <c r="ACZ87" s="103"/>
      <c r="ADA87" s="103"/>
      <c r="ADB87" s="103"/>
      <c r="ADC87" s="103"/>
      <c r="ADD87" s="103"/>
      <c r="ADE87" s="103"/>
      <c r="ADF87" s="103"/>
      <c r="ADG87" s="103"/>
      <c r="ADH87" s="103"/>
      <c r="ADI87" s="103"/>
      <c r="ADJ87" s="103"/>
      <c r="ADK87" s="103"/>
      <c r="ADL87" s="103"/>
      <c r="ADM87" s="103"/>
      <c r="ADN87" s="103"/>
      <c r="ADO87" s="103"/>
      <c r="ADP87" s="103"/>
      <c r="ADQ87" s="103"/>
      <c r="ADR87" s="103"/>
      <c r="ADS87" s="103"/>
      <c r="ADT87" s="103"/>
      <c r="ADU87" s="103"/>
      <c r="ADV87" s="103"/>
      <c r="ADW87" s="103"/>
      <c r="ADX87" s="103"/>
      <c r="ADY87" s="103"/>
      <c r="ADZ87" s="103"/>
      <c r="AEA87" s="103"/>
      <c r="AEB87" s="103"/>
      <c r="AEC87" s="103"/>
      <c r="AED87" s="103"/>
      <c r="AEE87" s="103"/>
      <c r="AEF87" s="103"/>
      <c r="AEG87" s="103"/>
      <c r="AEH87" s="103"/>
      <c r="AEI87" s="103"/>
      <c r="AEJ87" s="103"/>
      <c r="AEK87" s="103"/>
      <c r="AEL87" s="103"/>
      <c r="AEM87" s="103"/>
      <c r="AEN87" s="103"/>
      <c r="AEO87" s="103"/>
      <c r="AEP87" s="103"/>
      <c r="AEQ87" s="103"/>
      <c r="AER87" s="103"/>
      <c r="AES87" s="103"/>
      <c r="AET87" s="103"/>
      <c r="AEU87" s="103"/>
      <c r="AEV87" s="103"/>
      <c r="AEW87" s="103"/>
      <c r="AEX87" s="103"/>
      <c r="AEY87" s="103"/>
      <c r="AEZ87" s="103"/>
      <c r="AFA87" s="103"/>
      <c r="AFB87" s="103"/>
      <c r="AFC87" s="103"/>
      <c r="AFD87" s="103"/>
      <c r="AFE87" s="103"/>
      <c r="AFF87" s="103"/>
      <c r="AFG87" s="103"/>
      <c r="AFH87" s="103"/>
      <c r="AFI87" s="103"/>
      <c r="AFJ87" s="103"/>
      <c r="AFK87" s="103"/>
      <c r="AFL87" s="103"/>
      <c r="AFM87" s="103"/>
      <c r="AFN87" s="103"/>
      <c r="AFO87" s="103"/>
      <c r="AFP87" s="103"/>
      <c r="AFQ87" s="103"/>
      <c r="AFR87" s="103"/>
      <c r="AFS87" s="103"/>
      <c r="AFT87" s="103"/>
      <c r="AFU87" s="103"/>
      <c r="AFV87" s="103"/>
      <c r="AFW87" s="103"/>
      <c r="AFX87" s="103"/>
      <c r="AFY87" s="103"/>
      <c r="AFZ87" s="103"/>
      <c r="AGA87" s="103"/>
      <c r="AGB87" s="103"/>
      <c r="AGC87" s="103"/>
      <c r="AGD87" s="103"/>
      <c r="AGE87" s="103"/>
      <c r="AGF87" s="103"/>
      <c r="AGG87" s="103"/>
      <c r="AGH87" s="103"/>
      <c r="AGI87" s="103"/>
      <c r="AGJ87" s="103"/>
      <c r="AGK87" s="103"/>
      <c r="AGL87" s="103"/>
      <c r="AGM87" s="103"/>
      <c r="AGN87" s="103"/>
      <c r="AGO87" s="103"/>
      <c r="AGP87" s="103"/>
      <c r="AGQ87" s="103"/>
      <c r="AGR87" s="103"/>
      <c r="AGS87" s="103"/>
      <c r="AGT87" s="103"/>
      <c r="AGU87" s="103"/>
      <c r="AGV87" s="103"/>
      <c r="AGW87" s="103"/>
      <c r="AGX87" s="103"/>
      <c r="AGY87" s="103"/>
      <c r="AGZ87" s="103"/>
      <c r="AHA87" s="103"/>
      <c r="AHB87" s="103"/>
      <c r="AHC87" s="103"/>
      <c r="AHD87" s="103"/>
      <c r="AHE87" s="103"/>
      <c r="AHF87" s="103"/>
      <c r="AHG87" s="103"/>
      <c r="AHH87" s="103"/>
      <c r="AHI87" s="103"/>
      <c r="AHJ87" s="103"/>
      <c r="AHK87" s="103"/>
      <c r="AHL87" s="103"/>
      <c r="AHM87" s="103"/>
      <c r="AHN87" s="103"/>
      <c r="AHO87" s="103"/>
      <c r="AHP87" s="103"/>
      <c r="AHQ87" s="103"/>
      <c r="AHR87" s="103"/>
      <c r="AHS87" s="103"/>
      <c r="AHT87" s="103"/>
      <c r="AHU87" s="103"/>
      <c r="AHV87" s="103"/>
      <c r="AHW87" s="103"/>
      <c r="AHX87" s="103"/>
      <c r="AHY87" s="103"/>
      <c r="AHZ87" s="103"/>
      <c r="AIA87" s="103"/>
      <c r="AIB87" s="103"/>
      <c r="AIC87" s="103"/>
      <c r="AID87" s="103"/>
      <c r="AIE87" s="103"/>
      <c r="AIF87" s="103"/>
      <c r="AIG87" s="103"/>
      <c r="AIH87" s="103"/>
      <c r="AII87" s="103"/>
      <c r="AIJ87" s="103"/>
      <c r="AIK87" s="103"/>
      <c r="AIL87" s="103"/>
      <c r="AIM87" s="103"/>
      <c r="AIN87" s="103"/>
      <c r="AIO87" s="103"/>
      <c r="AIP87" s="103"/>
      <c r="AIQ87" s="103"/>
      <c r="AIR87" s="103"/>
      <c r="AIS87" s="103"/>
      <c r="AIT87" s="103"/>
      <c r="AIU87" s="103"/>
      <c r="AIV87" s="103"/>
      <c r="AIW87" s="103"/>
      <c r="AIX87" s="103"/>
      <c r="AIY87" s="103"/>
      <c r="AIZ87" s="103"/>
      <c r="AJA87" s="103"/>
      <c r="AJB87" s="103"/>
      <c r="AJC87" s="103"/>
      <c r="AJD87" s="103"/>
      <c r="AJE87" s="103"/>
      <c r="AJF87" s="103"/>
      <c r="AJG87" s="103"/>
      <c r="AJH87" s="103"/>
      <c r="AJI87" s="103"/>
      <c r="AJJ87" s="103"/>
      <c r="AJK87" s="103"/>
      <c r="AJL87" s="103"/>
      <c r="AJM87" s="103"/>
      <c r="AJN87" s="103"/>
      <c r="AJO87" s="103"/>
      <c r="AJP87" s="103"/>
      <c r="AJQ87" s="103"/>
      <c r="AJR87" s="103"/>
      <c r="AJS87" s="103"/>
      <c r="AJT87" s="103"/>
      <c r="AJU87" s="103"/>
      <c r="AJV87" s="103"/>
      <c r="AJW87" s="103"/>
      <c r="AJX87" s="103"/>
      <c r="AJY87" s="103"/>
      <c r="AJZ87" s="103"/>
      <c r="AKA87" s="103"/>
      <c r="AKB87" s="103"/>
      <c r="AKC87" s="103"/>
      <c r="AKD87" s="103"/>
      <c r="AKE87" s="103"/>
      <c r="AKF87" s="103"/>
      <c r="AKG87" s="103"/>
      <c r="AKH87" s="103"/>
      <c r="AKI87" s="103"/>
      <c r="AKJ87" s="103"/>
      <c r="AKK87" s="103"/>
      <c r="AKL87" s="103"/>
      <c r="AKM87" s="103"/>
      <c r="AKN87" s="103"/>
      <c r="AKO87" s="103"/>
      <c r="AKP87" s="103"/>
      <c r="AKQ87" s="103"/>
      <c r="AKR87" s="103"/>
      <c r="AKS87" s="103"/>
      <c r="AKT87" s="103"/>
      <c r="AKU87" s="103"/>
      <c r="AKV87" s="103"/>
      <c r="AKW87" s="103"/>
      <c r="AKX87" s="103"/>
      <c r="AKY87" s="103"/>
      <c r="AKZ87" s="103"/>
      <c r="ALA87" s="103"/>
      <c r="ALB87" s="103"/>
      <c r="ALC87" s="103"/>
      <c r="ALD87" s="103"/>
      <c r="ALE87" s="103"/>
      <c r="ALF87" s="103"/>
      <c r="ALG87" s="103"/>
      <c r="ALH87" s="103"/>
      <c r="ALI87" s="103"/>
      <c r="ALJ87" s="103"/>
      <c r="ALK87" s="103"/>
      <c r="ALL87" s="103"/>
      <c r="ALM87" s="103"/>
      <c r="ALN87" s="103"/>
      <c r="ALO87" s="103"/>
      <c r="ALP87" s="103"/>
      <c r="ALQ87" s="103"/>
      <c r="ALR87" s="103"/>
      <c r="ALS87" s="103"/>
      <c r="ALT87" s="103"/>
      <c r="ALU87" s="103"/>
      <c r="ALV87" s="103"/>
      <c r="ALW87" s="103"/>
      <c r="ALX87" s="103"/>
      <c r="ALY87" s="103"/>
      <c r="ALZ87" s="103"/>
      <c r="AMA87" s="103"/>
      <c r="AMB87" s="103"/>
      <c r="AMC87" s="103"/>
      <c r="AMD87" s="103"/>
      <c r="AME87" s="103"/>
      <c r="AMF87" s="103"/>
      <c r="AMG87" s="103"/>
      <c r="AMH87" s="103"/>
      <c r="AMI87" s="103"/>
      <c r="AMJ87" s="103"/>
      <c r="AMK87" s="103"/>
      <c r="AML87" s="103"/>
      <c r="AMM87" s="103"/>
      <c r="AMN87" s="103"/>
      <c r="AMO87" s="103"/>
      <c r="AMP87" s="103"/>
      <c r="AMQ87" s="103"/>
    </row>
    <row r="88" spans="1:1031" s="104" customFormat="1" ht="81.75" customHeight="1" thickBot="1" x14ac:dyDescent="0.3">
      <c r="A88" s="172">
        <v>72</v>
      </c>
      <c r="B88" s="173"/>
      <c r="C88" s="72" t="s">
        <v>79</v>
      </c>
      <c r="D88" s="174" t="s">
        <v>517</v>
      </c>
      <c r="E88" s="72">
        <v>129407</v>
      </c>
      <c r="F88" s="99" t="s">
        <v>518</v>
      </c>
      <c r="G88" s="59" t="s">
        <v>253</v>
      </c>
      <c r="H88" s="100" t="s">
        <v>519</v>
      </c>
      <c r="I88" s="156">
        <v>43435</v>
      </c>
      <c r="J88" s="156">
        <v>43799</v>
      </c>
      <c r="K88" s="59" t="s">
        <v>164</v>
      </c>
      <c r="L88" s="59" t="s">
        <v>29</v>
      </c>
      <c r="M88" s="59" t="s">
        <v>30</v>
      </c>
      <c r="N88" s="59" t="s">
        <v>30</v>
      </c>
      <c r="O88" s="59" t="s">
        <v>31</v>
      </c>
      <c r="P88" s="59">
        <v>121</v>
      </c>
      <c r="Q88" s="157">
        <v>930409.6</v>
      </c>
      <c r="R88" s="157">
        <v>0</v>
      </c>
      <c r="S88" s="157">
        <v>168784.55</v>
      </c>
      <c r="T88" s="205">
        <f t="shared" si="9"/>
        <v>1099194.1499999999</v>
      </c>
      <c r="U88" s="133">
        <v>0</v>
      </c>
      <c r="V88" s="157">
        <v>0</v>
      </c>
      <c r="W88" s="205">
        <f t="shared" si="8"/>
        <v>1099194.1499999999</v>
      </c>
      <c r="X88" s="101" t="str">
        <f>X87</f>
        <v>în implementare</v>
      </c>
      <c r="Y88" s="86">
        <v>0</v>
      </c>
      <c r="Z88" s="87">
        <v>0</v>
      </c>
      <c r="AA88" s="84">
        <v>0</v>
      </c>
      <c r="AB88" s="102"/>
      <c r="AC88" s="102"/>
      <c r="AD88" s="102"/>
      <c r="AE88" s="102"/>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3"/>
      <c r="HN88" s="103"/>
      <c r="HO88" s="103"/>
      <c r="HP88" s="103"/>
      <c r="HQ88" s="103"/>
      <c r="HR88" s="103"/>
      <c r="HS88" s="103"/>
      <c r="HT88" s="103"/>
      <c r="HU88" s="103"/>
      <c r="HV88" s="103"/>
      <c r="HW88" s="103"/>
      <c r="HX88" s="103"/>
      <c r="HY88" s="103"/>
      <c r="HZ88" s="103"/>
      <c r="IA88" s="103"/>
      <c r="IB88" s="103"/>
      <c r="IC88" s="103"/>
      <c r="ID88" s="103"/>
      <c r="IE88" s="103"/>
      <c r="IF88" s="103"/>
      <c r="IG88" s="103"/>
      <c r="IH88" s="103"/>
      <c r="II88" s="103"/>
      <c r="IJ88" s="103"/>
      <c r="IK88" s="103"/>
      <c r="IL88" s="103"/>
      <c r="IM88" s="103"/>
      <c r="IN88" s="103"/>
      <c r="IO88" s="103"/>
      <c r="IP88" s="103"/>
      <c r="IQ88" s="103"/>
      <c r="IR88" s="103"/>
      <c r="IS88" s="103"/>
      <c r="IT88" s="103"/>
      <c r="IU88" s="103"/>
      <c r="IV88" s="103"/>
      <c r="IW88" s="103"/>
      <c r="IX88" s="103"/>
      <c r="IY88" s="103"/>
      <c r="IZ88" s="103"/>
      <c r="JA88" s="103"/>
      <c r="JB88" s="103"/>
      <c r="JC88" s="103"/>
      <c r="JD88" s="103"/>
      <c r="JE88" s="103"/>
      <c r="JF88" s="103"/>
      <c r="JG88" s="103"/>
      <c r="JH88" s="103"/>
      <c r="JI88" s="103"/>
      <c r="JJ88" s="103"/>
      <c r="JK88" s="103"/>
      <c r="JL88" s="103"/>
      <c r="JM88" s="103"/>
      <c r="JN88" s="103"/>
      <c r="JO88" s="103"/>
      <c r="JP88" s="103"/>
      <c r="JQ88" s="103"/>
      <c r="JR88" s="103"/>
      <c r="JS88" s="103"/>
      <c r="JT88" s="103"/>
      <c r="JU88" s="103"/>
      <c r="JV88" s="103"/>
      <c r="JW88" s="103"/>
      <c r="JX88" s="103"/>
      <c r="JY88" s="103"/>
      <c r="JZ88" s="103"/>
      <c r="KA88" s="103"/>
      <c r="KB88" s="103"/>
      <c r="KC88" s="103"/>
      <c r="KD88" s="103"/>
      <c r="KE88" s="103"/>
      <c r="KF88" s="103"/>
      <c r="KG88" s="103"/>
      <c r="KH88" s="103"/>
      <c r="KI88" s="103"/>
      <c r="KJ88" s="103"/>
      <c r="KK88" s="103"/>
      <c r="KL88" s="103"/>
      <c r="KM88" s="103"/>
      <c r="KN88" s="103"/>
      <c r="KO88" s="103"/>
      <c r="KP88" s="103"/>
      <c r="KQ88" s="103"/>
      <c r="KR88" s="103"/>
      <c r="KS88" s="103"/>
      <c r="KT88" s="103"/>
      <c r="KU88" s="103"/>
      <c r="KV88" s="103"/>
      <c r="KW88" s="103"/>
      <c r="KX88" s="103"/>
      <c r="KY88" s="103"/>
      <c r="KZ88" s="103"/>
      <c r="LA88" s="103"/>
      <c r="LB88" s="103"/>
      <c r="LC88" s="103"/>
      <c r="LD88" s="103"/>
      <c r="LE88" s="103"/>
      <c r="LF88" s="103"/>
      <c r="LG88" s="103"/>
      <c r="LH88" s="103"/>
      <c r="LI88" s="103"/>
      <c r="LJ88" s="103"/>
      <c r="LK88" s="103"/>
      <c r="LL88" s="103"/>
      <c r="LM88" s="103"/>
      <c r="LN88" s="103"/>
      <c r="LO88" s="103"/>
      <c r="LP88" s="103"/>
      <c r="LQ88" s="103"/>
      <c r="LR88" s="103"/>
      <c r="LS88" s="103"/>
      <c r="LT88" s="103"/>
      <c r="LU88" s="103"/>
      <c r="LV88" s="103"/>
      <c r="LW88" s="103"/>
      <c r="LX88" s="103"/>
      <c r="LY88" s="103"/>
      <c r="LZ88" s="103"/>
      <c r="MA88" s="103"/>
      <c r="MB88" s="103"/>
      <c r="MC88" s="103"/>
      <c r="MD88" s="103"/>
      <c r="ME88" s="103"/>
      <c r="MF88" s="103"/>
      <c r="MG88" s="103"/>
      <c r="MH88" s="103"/>
      <c r="MI88" s="103"/>
      <c r="MJ88" s="103"/>
      <c r="MK88" s="103"/>
      <c r="ML88" s="103"/>
      <c r="MM88" s="103"/>
      <c r="MN88" s="103"/>
      <c r="MO88" s="103"/>
      <c r="MP88" s="103"/>
      <c r="MQ88" s="103"/>
      <c r="MR88" s="103"/>
      <c r="MS88" s="103"/>
      <c r="MT88" s="103"/>
      <c r="MU88" s="103"/>
      <c r="MV88" s="103"/>
      <c r="MW88" s="103"/>
      <c r="MX88" s="103"/>
      <c r="MY88" s="103"/>
      <c r="MZ88" s="103"/>
      <c r="NA88" s="103"/>
      <c r="NB88" s="103"/>
      <c r="NC88" s="103"/>
      <c r="ND88" s="103"/>
      <c r="NE88" s="103"/>
      <c r="NF88" s="103"/>
      <c r="NG88" s="103"/>
      <c r="NH88" s="103"/>
      <c r="NI88" s="103"/>
      <c r="NJ88" s="103"/>
      <c r="NK88" s="103"/>
      <c r="NL88" s="103"/>
      <c r="NM88" s="103"/>
      <c r="NN88" s="103"/>
      <c r="NO88" s="103"/>
      <c r="NP88" s="103"/>
      <c r="NQ88" s="103"/>
      <c r="NR88" s="103"/>
      <c r="NS88" s="103"/>
      <c r="NT88" s="103"/>
      <c r="NU88" s="103"/>
      <c r="NV88" s="103"/>
      <c r="NW88" s="103"/>
      <c r="NX88" s="103"/>
      <c r="NY88" s="103"/>
      <c r="NZ88" s="103"/>
      <c r="OA88" s="103"/>
      <c r="OB88" s="103"/>
      <c r="OC88" s="103"/>
      <c r="OD88" s="103"/>
      <c r="OE88" s="103"/>
      <c r="OF88" s="103"/>
      <c r="OG88" s="103"/>
      <c r="OH88" s="103"/>
      <c r="OI88" s="103"/>
      <c r="OJ88" s="103"/>
      <c r="OK88" s="103"/>
      <c r="OL88" s="103"/>
      <c r="OM88" s="103"/>
      <c r="ON88" s="103"/>
      <c r="OO88" s="103"/>
      <c r="OP88" s="103"/>
      <c r="OQ88" s="103"/>
      <c r="OR88" s="103"/>
      <c r="OS88" s="103"/>
      <c r="OT88" s="103"/>
      <c r="OU88" s="103"/>
      <c r="OV88" s="103"/>
      <c r="OW88" s="103"/>
      <c r="OX88" s="103"/>
      <c r="OY88" s="103"/>
      <c r="OZ88" s="103"/>
      <c r="PA88" s="103"/>
      <c r="PB88" s="103"/>
      <c r="PC88" s="103"/>
      <c r="PD88" s="103"/>
      <c r="PE88" s="103"/>
      <c r="PF88" s="103"/>
      <c r="PG88" s="103"/>
      <c r="PH88" s="103"/>
      <c r="PI88" s="103"/>
      <c r="PJ88" s="103"/>
      <c r="PK88" s="103"/>
      <c r="PL88" s="103"/>
      <c r="PM88" s="103"/>
      <c r="PN88" s="103"/>
      <c r="PO88" s="103"/>
      <c r="PP88" s="103"/>
      <c r="PQ88" s="103"/>
      <c r="PR88" s="103"/>
      <c r="PS88" s="103"/>
      <c r="PT88" s="103"/>
      <c r="PU88" s="103"/>
      <c r="PV88" s="103"/>
      <c r="PW88" s="103"/>
      <c r="PX88" s="103"/>
      <c r="PY88" s="103"/>
      <c r="PZ88" s="103"/>
      <c r="QA88" s="103"/>
      <c r="QB88" s="103"/>
      <c r="QC88" s="103"/>
      <c r="QD88" s="103"/>
      <c r="QE88" s="103"/>
      <c r="QF88" s="103"/>
      <c r="QG88" s="103"/>
      <c r="QH88" s="103"/>
      <c r="QI88" s="103"/>
      <c r="QJ88" s="103"/>
      <c r="QK88" s="103"/>
      <c r="QL88" s="103"/>
      <c r="QM88" s="103"/>
      <c r="QN88" s="103"/>
      <c r="QO88" s="103"/>
      <c r="QP88" s="103"/>
      <c r="QQ88" s="103"/>
      <c r="QR88" s="103"/>
      <c r="QS88" s="103"/>
      <c r="QT88" s="103"/>
      <c r="QU88" s="103"/>
      <c r="QV88" s="103"/>
      <c r="QW88" s="103"/>
      <c r="QX88" s="103"/>
      <c r="QY88" s="103"/>
      <c r="QZ88" s="103"/>
      <c r="RA88" s="103"/>
      <c r="RB88" s="103"/>
      <c r="RC88" s="103"/>
      <c r="RD88" s="103"/>
      <c r="RE88" s="103"/>
      <c r="RF88" s="103"/>
      <c r="RG88" s="103"/>
      <c r="RH88" s="103"/>
      <c r="RI88" s="103"/>
      <c r="RJ88" s="103"/>
      <c r="RK88" s="103"/>
      <c r="RL88" s="103"/>
      <c r="RM88" s="103"/>
      <c r="RN88" s="103"/>
      <c r="RO88" s="103"/>
      <c r="RP88" s="103"/>
      <c r="RQ88" s="103"/>
      <c r="RR88" s="103"/>
      <c r="RS88" s="103"/>
      <c r="RT88" s="103"/>
      <c r="RU88" s="103"/>
      <c r="RV88" s="103"/>
      <c r="RW88" s="103"/>
      <c r="RX88" s="103"/>
      <c r="RY88" s="103"/>
      <c r="RZ88" s="103"/>
      <c r="SA88" s="103"/>
      <c r="SB88" s="103"/>
      <c r="SC88" s="103"/>
      <c r="SD88" s="103"/>
      <c r="SE88" s="103"/>
      <c r="SF88" s="103"/>
      <c r="SG88" s="103"/>
      <c r="SH88" s="103"/>
      <c r="SI88" s="103"/>
      <c r="SJ88" s="103"/>
      <c r="SK88" s="103"/>
      <c r="SL88" s="103"/>
      <c r="SM88" s="103"/>
      <c r="SN88" s="103"/>
      <c r="SO88" s="103"/>
      <c r="SP88" s="103"/>
      <c r="SQ88" s="103"/>
      <c r="SR88" s="103"/>
      <c r="SS88" s="103"/>
      <c r="ST88" s="103"/>
      <c r="SU88" s="103"/>
      <c r="SV88" s="103"/>
      <c r="SW88" s="103"/>
      <c r="SX88" s="103"/>
      <c r="SY88" s="103"/>
      <c r="SZ88" s="103"/>
      <c r="TA88" s="103"/>
      <c r="TB88" s="103"/>
      <c r="TC88" s="103"/>
      <c r="TD88" s="103"/>
      <c r="TE88" s="103"/>
      <c r="TF88" s="103"/>
      <c r="TG88" s="103"/>
      <c r="TH88" s="103"/>
      <c r="TI88" s="103"/>
      <c r="TJ88" s="103"/>
      <c r="TK88" s="103"/>
      <c r="TL88" s="103"/>
      <c r="TM88" s="103"/>
      <c r="TN88" s="103"/>
      <c r="TO88" s="103"/>
      <c r="TP88" s="103"/>
      <c r="TQ88" s="103"/>
      <c r="TR88" s="103"/>
      <c r="TS88" s="103"/>
      <c r="TT88" s="103"/>
      <c r="TU88" s="103"/>
      <c r="TV88" s="103"/>
      <c r="TW88" s="103"/>
      <c r="TX88" s="103"/>
      <c r="TY88" s="103"/>
      <c r="TZ88" s="103"/>
      <c r="UA88" s="103"/>
      <c r="UB88" s="103"/>
      <c r="UC88" s="103"/>
      <c r="UD88" s="103"/>
      <c r="UE88" s="103"/>
      <c r="UF88" s="103"/>
      <c r="UG88" s="103"/>
      <c r="UH88" s="103"/>
      <c r="UI88" s="103"/>
      <c r="UJ88" s="103"/>
      <c r="UK88" s="103"/>
      <c r="UL88" s="103"/>
      <c r="UM88" s="103"/>
      <c r="UN88" s="103"/>
      <c r="UO88" s="103"/>
      <c r="UP88" s="103"/>
      <c r="UQ88" s="103"/>
      <c r="UR88" s="103"/>
      <c r="US88" s="103"/>
      <c r="UT88" s="103"/>
      <c r="UU88" s="103"/>
      <c r="UV88" s="103"/>
      <c r="UW88" s="103"/>
      <c r="UX88" s="103"/>
      <c r="UY88" s="103"/>
      <c r="UZ88" s="103"/>
      <c r="VA88" s="103"/>
      <c r="VB88" s="103"/>
      <c r="VC88" s="103"/>
      <c r="VD88" s="103"/>
      <c r="VE88" s="103"/>
      <c r="VF88" s="103"/>
      <c r="VG88" s="103"/>
      <c r="VH88" s="103"/>
      <c r="VI88" s="103"/>
      <c r="VJ88" s="103"/>
      <c r="VK88" s="103"/>
      <c r="VL88" s="103"/>
      <c r="VM88" s="103"/>
      <c r="VN88" s="103"/>
      <c r="VO88" s="103"/>
      <c r="VP88" s="103"/>
      <c r="VQ88" s="103"/>
      <c r="VR88" s="103"/>
      <c r="VS88" s="103"/>
      <c r="VT88" s="103"/>
      <c r="VU88" s="103"/>
      <c r="VV88" s="103"/>
      <c r="VW88" s="103"/>
      <c r="VX88" s="103"/>
      <c r="VY88" s="103"/>
      <c r="VZ88" s="103"/>
      <c r="WA88" s="103"/>
      <c r="WB88" s="103"/>
      <c r="WC88" s="103"/>
      <c r="WD88" s="103"/>
      <c r="WE88" s="103"/>
      <c r="WF88" s="103"/>
      <c r="WG88" s="103"/>
      <c r="WH88" s="103"/>
      <c r="WI88" s="103"/>
      <c r="WJ88" s="103"/>
      <c r="WK88" s="103"/>
      <c r="WL88" s="103"/>
      <c r="WM88" s="103"/>
      <c r="WN88" s="103"/>
      <c r="WO88" s="103"/>
      <c r="WP88" s="103"/>
      <c r="WQ88" s="103"/>
      <c r="WR88" s="103"/>
      <c r="WS88" s="103"/>
      <c r="WT88" s="103"/>
      <c r="WU88" s="103"/>
      <c r="WV88" s="103"/>
      <c r="WW88" s="103"/>
      <c r="WX88" s="103"/>
      <c r="WY88" s="103"/>
      <c r="WZ88" s="103"/>
      <c r="XA88" s="103"/>
      <c r="XB88" s="103"/>
      <c r="XC88" s="103"/>
      <c r="XD88" s="103"/>
      <c r="XE88" s="103"/>
      <c r="XF88" s="103"/>
      <c r="XG88" s="103"/>
      <c r="XH88" s="103"/>
      <c r="XI88" s="103"/>
      <c r="XJ88" s="103"/>
      <c r="XK88" s="103"/>
      <c r="XL88" s="103"/>
      <c r="XM88" s="103"/>
      <c r="XN88" s="103"/>
      <c r="XO88" s="103"/>
      <c r="XP88" s="103"/>
      <c r="XQ88" s="103"/>
      <c r="XR88" s="103"/>
      <c r="XS88" s="103"/>
      <c r="XT88" s="103"/>
      <c r="XU88" s="103"/>
      <c r="XV88" s="103"/>
      <c r="XW88" s="103"/>
      <c r="XX88" s="103"/>
      <c r="XY88" s="103"/>
      <c r="XZ88" s="103"/>
      <c r="YA88" s="103"/>
      <c r="YB88" s="103"/>
      <c r="YC88" s="103"/>
      <c r="YD88" s="103"/>
      <c r="YE88" s="103"/>
      <c r="YF88" s="103"/>
      <c r="YG88" s="103"/>
      <c r="YH88" s="103"/>
      <c r="YI88" s="103"/>
      <c r="YJ88" s="103"/>
      <c r="YK88" s="103"/>
      <c r="YL88" s="103"/>
      <c r="YM88" s="103"/>
      <c r="YN88" s="103"/>
      <c r="YO88" s="103"/>
      <c r="YP88" s="103"/>
      <c r="YQ88" s="103"/>
      <c r="YR88" s="103"/>
      <c r="YS88" s="103"/>
      <c r="YT88" s="103"/>
      <c r="YU88" s="103"/>
      <c r="YV88" s="103"/>
      <c r="YW88" s="103"/>
      <c r="YX88" s="103"/>
      <c r="YY88" s="103"/>
      <c r="YZ88" s="103"/>
      <c r="ZA88" s="103"/>
      <c r="ZB88" s="103"/>
      <c r="ZC88" s="103"/>
      <c r="ZD88" s="103"/>
      <c r="ZE88" s="103"/>
      <c r="ZF88" s="103"/>
      <c r="ZG88" s="103"/>
      <c r="ZH88" s="103"/>
      <c r="ZI88" s="103"/>
      <c r="ZJ88" s="103"/>
      <c r="ZK88" s="103"/>
      <c r="ZL88" s="103"/>
      <c r="ZM88" s="103"/>
      <c r="ZN88" s="103"/>
      <c r="ZO88" s="103"/>
      <c r="ZP88" s="103"/>
      <c r="ZQ88" s="103"/>
      <c r="ZR88" s="103"/>
      <c r="ZS88" s="103"/>
      <c r="ZT88" s="103"/>
      <c r="ZU88" s="103"/>
      <c r="ZV88" s="103"/>
      <c r="ZW88" s="103"/>
      <c r="ZX88" s="103"/>
      <c r="ZY88" s="103"/>
      <c r="ZZ88" s="103"/>
      <c r="AAA88" s="103"/>
      <c r="AAB88" s="103"/>
      <c r="AAC88" s="103"/>
      <c r="AAD88" s="103"/>
      <c r="AAE88" s="103"/>
      <c r="AAF88" s="103"/>
      <c r="AAG88" s="103"/>
      <c r="AAH88" s="103"/>
      <c r="AAI88" s="103"/>
      <c r="AAJ88" s="103"/>
      <c r="AAK88" s="103"/>
      <c r="AAL88" s="103"/>
      <c r="AAM88" s="103"/>
      <c r="AAN88" s="103"/>
      <c r="AAO88" s="103"/>
      <c r="AAP88" s="103"/>
      <c r="AAQ88" s="103"/>
      <c r="AAR88" s="103"/>
      <c r="AAS88" s="103"/>
      <c r="AAT88" s="103"/>
      <c r="AAU88" s="103"/>
      <c r="AAV88" s="103"/>
      <c r="AAW88" s="103"/>
      <c r="AAX88" s="103"/>
      <c r="AAY88" s="103"/>
      <c r="AAZ88" s="103"/>
      <c r="ABA88" s="103"/>
      <c r="ABB88" s="103"/>
      <c r="ABC88" s="103"/>
      <c r="ABD88" s="103"/>
      <c r="ABE88" s="103"/>
      <c r="ABF88" s="103"/>
      <c r="ABG88" s="103"/>
      <c r="ABH88" s="103"/>
      <c r="ABI88" s="103"/>
      <c r="ABJ88" s="103"/>
      <c r="ABK88" s="103"/>
      <c r="ABL88" s="103"/>
      <c r="ABM88" s="103"/>
      <c r="ABN88" s="103"/>
      <c r="ABO88" s="103"/>
      <c r="ABP88" s="103"/>
      <c r="ABQ88" s="103"/>
      <c r="ABR88" s="103"/>
      <c r="ABS88" s="103"/>
      <c r="ABT88" s="103"/>
      <c r="ABU88" s="103"/>
      <c r="ABV88" s="103"/>
      <c r="ABW88" s="103"/>
      <c r="ABX88" s="103"/>
      <c r="ABY88" s="103"/>
      <c r="ABZ88" s="103"/>
      <c r="ACA88" s="103"/>
      <c r="ACB88" s="103"/>
      <c r="ACC88" s="103"/>
      <c r="ACD88" s="103"/>
      <c r="ACE88" s="103"/>
      <c r="ACF88" s="103"/>
      <c r="ACG88" s="103"/>
      <c r="ACH88" s="103"/>
      <c r="ACI88" s="103"/>
      <c r="ACJ88" s="103"/>
      <c r="ACK88" s="103"/>
      <c r="ACL88" s="103"/>
      <c r="ACM88" s="103"/>
      <c r="ACN88" s="103"/>
      <c r="ACO88" s="103"/>
      <c r="ACP88" s="103"/>
      <c r="ACQ88" s="103"/>
      <c r="ACR88" s="103"/>
      <c r="ACS88" s="103"/>
      <c r="ACT88" s="103"/>
      <c r="ACU88" s="103"/>
      <c r="ACV88" s="103"/>
      <c r="ACW88" s="103"/>
      <c r="ACX88" s="103"/>
      <c r="ACY88" s="103"/>
      <c r="ACZ88" s="103"/>
      <c r="ADA88" s="103"/>
      <c r="ADB88" s="103"/>
      <c r="ADC88" s="103"/>
      <c r="ADD88" s="103"/>
      <c r="ADE88" s="103"/>
      <c r="ADF88" s="103"/>
      <c r="ADG88" s="103"/>
      <c r="ADH88" s="103"/>
      <c r="ADI88" s="103"/>
      <c r="ADJ88" s="103"/>
      <c r="ADK88" s="103"/>
      <c r="ADL88" s="103"/>
      <c r="ADM88" s="103"/>
      <c r="ADN88" s="103"/>
      <c r="ADO88" s="103"/>
      <c r="ADP88" s="103"/>
      <c r="ADQ88" s="103"/>
      <c r="ADR88" s="103"/>
      <c r="ADS88" s="103"/>
      <c r="ADT88" s="103"/>
      <c r="ADU88" s="103"/>
      <c r="ADV88" s="103"/>
      <c r="ADW88" s="103"/>
      <c r="ADX88" s="103"/>
      <c r="ADY88" s="103"/>
      <c r="ADZ88" s="103"/>
      <c r="AEA88" s="103"/>
      <c r="AEB88" s="103"/>
      <c r="AEC88" s="103"/>
      <c r="AED88" s="103"/>
      <c r="AEE88" s="103"/>
      <c r="AEF88" s="103"/>
      <c r="AEG88" s="103"/>
      <c r="AEH88" s="103"/>
      <c r="AEI88" s="103"/>
      <c r="AEJ88" s="103"/>
      <c r="AEK88" s="103"/>
      <c r="AEL88" s="103"/>
      <c r="AEM88" s="103"/>
      <c r="AEN88" s="103"/>
      <c r="AEO88" s="103"/>
      <c r="AEP88" s="103"/>
      <c r="AEQ88" s="103"/>
      <c r="AER88" s="103"/>
      <c r="AES88" s="103"/>
      <c r="AET88" s="103"/>
      <c r="AEU88" s="103"/>
      <c r="AEV88" s="103"/>
      <c r="AEW88" s="103"/>
      <c r="AEX88" s="103"/>
      <c r="AEY88" s="103"/>
      <c r="AEZ88" s="103"/>
      <c r="AFA88" s="103"/>
      <c r="AFB88" s="103"/>
      <c r="AFC88" s="103"/>
      <c r="AFD88" s="103"/>
      <c r="AFE88" s="103"/>
      <c r="AFF88" s="103"/>
      <c r="AFG88" s="103"/>
      <c r="AFH88" s="103"/>
      <c r="AFI88" s="103"/>
      <c r="AFJ88" s="103"/>
      <c r="AFK88" s="103"/>
      <c r="AFL88" s="103"/>
      <c r="AFM88" s="103"/>
      <c r="AFN88" s="103"/>
      <c r="AFO88" s="103"/>
      <c r="AFP88" s="103"/>
      <c r="AFQ88" s="103"/>
      <c r="AFR88" s="103"/>
      <c r="AFS88" s="103"/>
      <c r="AFT88" s="103"/>
      <c r="AFU88" s="103"/>
      <c r="AFV88" s="103"/>
      <c r="AFW88" s="103"/>
      <c r="AFX88" s="103"/>
      <c r="AFY88" s="103"/>
      <c r="AFZ88" s="103"/>
      <c r="AGA88" s="103"/>
      <c r="AGB88" s="103"/>
      <c r="AGC88" s="103"/>
      <c r="AGD88" s="103"/>
      <c r="AGE88" s="103"/>
      <c r="AGF88" s="103"/>
      <c r="AGG88" s="103"/>
      <c r="AGH88" s="103"/>
      <c r="AGI88" s="103"/>
      <c r="AGJ88" s="103"/>
      <c r="AGK88" s="103"/>
      <c r="AGL88" s="103"/>
      <c r="AGM88" s="103"/>
      <c r="AGN88" s="103"/>
      <c r="AGO88" s="103"/>
      <c r="AGP88" s="103"/>
      <c r="AGQ88" s="103"/>
      <c r="AGR88" s="103"/>
      <c r="AGS88" s="103"/>
      <c r="AGT88" s="103"/>
      <c r="AGU88" s="103"/>
      <c r="AGV88" s="103"/>
      <c r="AGW88" s="103"/>
      <c r="AGX88" s="103"/>
      <c r="AGY88" s="103"/>
      <c r="AGZ88" s="103"/>
      <c r="AHA88" s="103"/>
      <c r="AHB88" s="103"/>
      <c r="AHC88" s="103"/>
      <c r="AHD88" s="103"/>
      <c r="AHE88" s="103"/>
      <c r="AHF88" s="103"/>
      <c r="AHG88" s="103"/>
      <c r="AHH88" s="103"/>
      <c r="AHI88" s="103"/>
      <c r="AHJ88" s="103"/>
      <c r="AHK88" s="103"/>
      <c r="AHL88" s="103"/>
      <c r="AHM88" s="103"/>
      <c r="AHN88" s="103"/>
      <c r="AHO88" s="103"/>
      <c r="AHP88" s="103"/>
      <c r="AHQ88" s="103"/>
      <c r="AHR88" s="103"/>
      <c r="AHS88" s="103"/>
      <c r="AHT88" s="103"/>
      <c r="AHU88" s="103"/>
      <c r="AHV88" s="103"/>
      <c r="AHW88" s="103"/>
      <c r="AHX88" s="103"/>
      <c r="AHY88" s="103"/>
      <c r="AHZ88" s="103"/>
      <c r="AIA88" s="103"/>
      <c r="AIB88" s="103"/>
      <c r="AIC88" s="103"/>
      <c r="AID88" s="103"/>
      <c r="AIE88" s="103"/>
      <c r="AIF88" s="103"/>
      <c r="AIG88" s="103"/>
      <c r="AIH88" s="103"/>
      <c r="AII88" s="103"/>
      <c r="AIJ88" s="103"/>
      <c r="AIK88" s="103"/>
      <c r="AIL88" s="103"/>
      <c r="AIM88" s="103"/>
      <c r="AIN88" s="103"/>
      <c r="AIO88" s="103"/>
      <c r="AIP88" s="103"/>
      <c r="AIQ88" s="103"/>
      <c r="AIR88" s="103"/>
      <c r="AIS88" s="103"/>
      <c r="AIT88" s="103"/>
      <c r="AIU88" s="103"/>
      <c r="AIV88" s="103"/>
      <c r="AIW88" s="103"/>
      <c r="AIX88" s="103"/>
      <c r="AIY88" s="103"/>
      <c r="AIZ88" s="103"/>
      <c r="AJA88" s="103"/>
      <c r="AJB88" s="103"/>
      <c r="AJC88" s="103"/>
      <c r="AJD88" s="103"/>
      <c r="AJE88" s="103"/>
      <c r="AJF88" s="103"/>
      <c r="AJG88" s="103"/>
      <c r="AJH88" s="103"/>
      <c r="AJI88" s="103"/>
      <c r="AJJ88" s="103"/>
      <c r="AJK88" s="103"/>
      <c r="AJL88" s="103"/>
      <c r="AJM88" s="103"/>
      <c r="AJN88" s="103"/>
      <c r="AJO88" s="103"/>
      <c r="AJP88" s="103"/>
      <c r="AJQ88" s="103"/>
      <c r="AJR88" s="103"/>
      <c r="AJS88" s="103"/>
      <c r="AJT88" s="103"/>
      <c r="AJU88" s="103"/>
      <c r="AJV88" s="103"/>
      <c r="AJW88" s="103"/>
      <c r="AJX88" s="103"/>
      <c r="AJY88" s="103"/>
      <c r="AJZ88" s="103"/>
      <c r="AKA88" s="103"/>
      <c r="AKB88" s="103"/>
      <c r="AKC88" s="103"/>
      <c r="AKD88" s="103"/>
      <c r="AKE88" s="103"/>
      <c r="AKF88" s="103"/>
      <c r="AKG88" s="103"/>
      <c r="AKH88" s="103"/>
      <c r="AKI88" s="103"/>
      <c r="AKJ88" s="103"/>
      <c r="AKK88" s="103"/>
      <c r="AKL88" s="103"/>
      <c r="AKM88" s="103"/>
      <c r="AKN88" s="103"/>
      <c r="AKO88" s="103"/>
      <c r="AKP88" s="103"/>
      <c r="AKQ88" s="103"/>
      <c r="AKR88" s="103"/>
      <c r="AKS88" s="103"/>
      <c r="AKT88" s="103"/>
      <c r="AKU88" s="103"/>
      <c r="AKV88" s="103"/>
      <c r="AKW88" s="103"/>
      <c r="AKX88" s="103"/>
      <c r="AKY88" s="103"/>
      <c r="AKZ88" s="103"/>
      <c r="ALA88" s="103"/>
      <c r="ALB88" s="103"/>
      <c r="ALC88" s="103"/>
      <c r="ALD88" s="103"/>
      <c r="ALE88" s="103"/>
      <c r="ALF88" s="103"/>
      <c r="ALG88" s="103"/>
      <c r="ALH88" s="103"/>
      <c r="ALI88" s="103"/>
      <c r="ALJ88" s="103"/>
      <c r="ALK88" s="103"/>
      <c r="ALL88" s="103"/>
      <c r="ALM88" s="103"/>
      <c r="ALN88" s="103"/>
      <c r="ALO88" s="103"/>
      <c r="ALP88" s="103"/>
      <c r="ALQ88" s="103"/>
      <c r="ALR88" s="103"/>
      <c r="ALS88" s="103"/>
      <c r="ALT88" s="103"/>
      <c r="ALU88" s="103"/>
      <c r="ALV88" s="103"/>
      <c r="ALW88" s="103"/>
      <c r="ALX88" s="103"/>
      <c r="ALY88" s="103"/>
      <c r="ALZ88" s="103"/>
      <c r="AMA88" s="103"/>
      <c r="AMB88" s="103"/>
      <c r="AMC88" s="103"/>
      <c r="AMD88" s="103"/>
      <c r="AME88" s="103"/>
      <c r="AMF88" s="103"/>
      <c r="AMG88" s="103"/>
      <c r="AMH88" s="103"/>
      <c r="AMI88" s="103"/>
      <c r="AMJ88" s="103"/>
      <c r="AMK88" s="103"/>
      <c r="AML88" s="103"/>
      <c r="AMM88" s="103"/>
      <c r="AMN88" s="103"/>
      <c r="AMO88" s="103"/>
      <c r="AMP88" s="103"/>
      <c r="AMQ88" s="103"/>
    </row>
    <row r="89" spans="1:1031" s="104" customFormat="1" ht="81.75" customHeight="1" thickBot="1" x14ac:dyDescent="0.3">
      <c r="A89" s="172"/>
      <c r="B89" s="173"/>
      <c r="C89" s="72" t="s">
        <v>79</v>
      </c>
      <c r="D89" s="181" t="s">
        <v>530</v>
      </c>
      <c r="E89" s="174">
        <v>120086</v>
      </c>
      <c r="F89" s="99" t="s">
        <v>532</v>
      </c>
      <c r="G89" s="59" t="s">
        <v>531</v>
      </c>
      <c r="H89" s="100" t="s">
        <v>533</v>
      </c>
      <c r="I89" s="156">
        <v>42856</v>
      </c>
      <c r="J89" s="156">
        <v>43982</v>
      </c>
      <c r="K89" s="59" t="s">
        <v>164</v>
      </c>
      <c r="L89" s="59" t="s">
        <v>29</v>
      </c>
      <c r="M89" s="59" t="s">
        <v>405</v>
      </c>
      <c r="N89" s="59" t="s">
        <v>405</v>
      </c>
      <c r="O89" s="59" t="s">
        <v>31</v>
      </c>
      <c r="P89" s="59">
        <f>P88</f>
        <v>121</v>
      </c>
      <c r="Q89" s="157">
        <v>1501287</v>
      </c>
      <c r="R89" s="157">
        <v>0</v>
      </c>
      <c r="S89" s="157">
        <v>271293.46000000002</v>
      </c>
      <c r="T89" s="205">
        <f t="shared" ref="T89:T90" si="10">Q89+R89+S89</f>
        <v>1772580.46</v>
      </c>
      <c r="U89" s="133">
        <v>0</v>
      </c>
      <c r="V89" s="157">
        <v>220.21</v>
      </c>
      <c r="W89" s="205">
        <f t="shared" ref="W89:W90" si="11">Q89+R89+S89+U89+V89</f>
        <v>1772800.67</v>
      </c>
      <c r="X89" s="101" t="str">
        <f>X88</f>
        <v>în implementare</v>
      </c>
      <c r="Y89" s="86">
        <v>0</v>
      </c>
      <c r="Z89" s="87">
        <v>0</v>
      </c>
      <c r="AA89" s="84">
        <v>0</v>
      </c>
      <c r="AB89" s="102"/>
      <c r="AC89" s="102"/>
      <c r="AD89" s="102"/>
      <c r="AE89" s="102"/>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c r="IM89" s="103"/>
      <c r="IN89" s="103"/>
      <c r="IO89" s="103"/>
      <c r="IP89" s="103"/>
      <c r="IQ89" s="103"/>
      <c r="IR89" s="103"/>
      <c r="IS89" s="103"/>
      <c r="IT89" s="103"/>
      <c r="IU89" s="103"/>
      <c r="IV89" s="103"/>
      <c r="IW89" s="103"/>
      <c r="IX89" s="103"/>
      <c r="IY89" s="103"/>
      <c r="IZ89" s="103"/>
      <c r="JA89" s="103"/>
      <c r="JB89" s="103"/>
      <c r="JC89" s="103"/>
      <c r="JD89" s="103"/>
      <c r="JE89" s="103"/>
      <c r="JF89" s="103"/>
      <c r="JG89" s="103"/>
      <c r="JH89" s="103"/>
      <c r="JI89" s="103"/>
      <c r="JJ89" s="103"/>
      <c r="JK89" s="103"/>
      <c r="JL89" s="103"/>
      <c r="JM89" s="103"/>
      <c r="JN89" s="103"/>
      <c r="JO89" s="103"/>
      <c r="JP89" s="103"/>
      <c r="JQ89" s="103"/>
      <c r="JR89" s="103"/>
      <c r="JS89" s="103"/>
      <c r="JT89" s="103"/>
      <c r="JU89" s="103"/>
      <c r="JV89" s="103"/>
      <c r="JW89" s="103"/>
      <c r="JX89" s="103"/>
      <c r="JY89" s="103"/>
      <c r="JZ89" s="103"/>
      <c r="KA89" s="103"/>
      <c r="KB89" s="103"/>
      <c r="KC89" s="103"/>
      <c r="KD89" s="103"/>
      <c r="KE89" s="103"/>
      <c r="KF89" s="103"/>
      <c r="KG89" s="103"/>
      <c r="KH89" s="103"/>
      <c r="KI89" s="103"/>
      <c r="KJ89" s="103"/>
      <c r="KK89" s="103"/>
      <c r="KL89" s="103"/>
      <c r="KM89" s="103"/>
      <c r="KN89" s="103"/>
      <c r="KO89" s="103"/>
      <c r="KP89" s="103"/>
      <c r="KQ89" s="103"/>
      <c r="KR89" s="103"/>
      <c r="KS89" s="103"/>
      <c r="KT89" s="103"/>
      <c r="KU89" s="103"/>
      <c r="KV89" s="103"/>
      <c r="KW89" s="103"/>
      <c r="KX89" s="103"/>
      <c r="KY89" s="103"/>
      <c r="KZ89" s="103"/>
      <c r="LA89" s="103"/>
      <c r="LB89" s="103"/>
      <c r="LC89" s="103"/>
      <c r="LD89" s="103"/>
      <c r="LE89" s="103"/>
      <c r="LF89" s="103"/>
      <c r="LG89" s="103"/>
      <c r="LH89" s="103"/>
      <c r="LI89" s="103"/>
      <c r="LJ89" s="103"/>
      <c r="LK89" s="103"/>
      <c r="LL89" s="103"/>
      <c r="LM89" s="103"/>
      <c r="LN89" s="103"/>
      <c r="LO89" s="103"/>
      <c r="LP89" s="103"/>
      <c r="LQ89" s="103"/>
      <c r="LR89" s="103"/>
      <c r="LS89" s="103"/>
      <c r="LT89" s="103"/>
      <c r="LU89" s="103"/>
      <c r="LV89" s="103"/>
      <c r="LW89" s="103"/>
      <c r="LX89" s="103"/>
      <c r="LY89" s="103"/>
      <c r="LZ89" s="103"/>
      <c r="MA89" s="103"/>
      <c r="MB89" s="103"/>
      <c r="MC89" s="103"/>
      <c r="MD89" s="103"/>
      <c r="ME89" s="103"/>
      <c r="MF89" s="103"/>
      <c r="MG89" s="103"/>
      <c r="MH89" s="103"/>
      <c r="MI89" s="103"/>
      <c r="MJ89" s="103"/>
      <c r="MK89" s="103"/>
      <c r="ML89" s="103"/>
      <c r="MM89" s="103"/>
      <c r="MN89" s="103"/>
      <c r="MO89" s="103"/>
      <c r="MP89" s="103"/>
      <c r="MQ89" s="103"/>
      <c r="MR89" s="103"/>
      <c r="MS89" s="103"/>
      <c r="MT89" s="103"/>
      <c r="MU89" s="103"/>
      <c r="MV89" s="103"/>
      <c r="MW89" s="103"/>
      <c r="MX89" s="103"/>
      <c r="MY89" s="103"/>
      <c r="MZ89" s="103"/>
      <c r="NA89" s="103"/>
      <c r="NB89" s="103"/>
      <c r="NC89" s="103"/>
      <c r="ND89" s="103"/>
      <c r="NE89" s="103"/>
      <c r="NF89" s="103"/>
      <c r="NG89" s="103"/>
      <c r="NH89" s="103"/>
      <c r="NI89" s="103"/>
      <c r="NJ89" s="103"/>
      <c r="NK89" s="103"/>
      <c r="NL89" s="103"/>
      <c r="NM89" s="103"/>
      <c r="NN89" s="103"/>
      <c r="NO89" s="103"/>
      <c r="NP89" s="103"/>
      <c r="NQ89" s="103"/>
      <c r="NR89" s="103"/>
      <c r="NS89" s="103"/>
      <c r="NT89" s="103"/>
      <c r="NU89" s="103"/>
      <c r="NV89" s="103"/>
      <c r="NW89" s="103"/>
      <c r="NX89" s="103"/>
      <c r="NY89" s="103"/>
      <c r="NZ89" s="103"/>
      <c r="OA89" s="103"/>
      <c r="OB89" s="103"/>
      <c r="OC89" s="103"/>
      <c r="OD89" s="103"/>
      <c r="OE89" s="103"/>
      <c r="OF89" s="103"/>
      <c r="OG89" s="103"/>
      <c r="OH89" s="103"/>
      <c r="OI89" s="103"/>
      <c r="OJ89" s="103"/>
      <c r="OK89" s="103"/>
      <c r="OL89" s="103"/>
      <c r="OM89" s="103"/>
      <c r="ON89" s="103"/>
      <c r="OO89" s="103"/>
      <c r="OP89" s="103"/>
      <c r="OQ89" s="103"/>
      <c r="OR89" s="103"/>
      <c r="OS89" s="103"/>
      <c r="OT89" s="103"/>
      <c r="OU89" s="103"/>
      <c r="OV89" s="103"/>
      <c r="OW89" s="103"/>
      <c r="OX89" s="103"/>
      <c r="OY89" s="103"/>
      <c r="OZ89" s="103"/>
      <c r="PA89" s="103"/>
      <c r="PB89" s="103"/>
      <c r="PC89" s="103"/>
      <c r="PD89" s="103"/>
      <c r="PE89" s="103"/>
      <c r="PF89" s="103"/>
      <c r="PG89" s="103"/>
      <c r="PH89" s="103"/>
      <c r="PI89" s="103"/>
      <c r="PJ89" s="103"/>
      <c r="PK89" s="103"/>
      <c r="PL89" s="103"/>
      <c r="PM89" s="103"/>
      <c r="PN89" s="103"/>
      <c r="PO89" s="103"/>
      <c r="PP89" s="103"/>
      <c r="PQ89" s="103"/>
      <c r="PR89" s="103"/>
      <c r="PS89" s="103"/>
      <c r="PT89" s="103"/>
      <c r="PU89" s="103"/>
      <c r="PV89" s="103"/>
      <c r="PW89" s="103"/>
      <c r="PX89" s="103"/>
      <c r="PY89" s="103"/>
      <c r="PZ89" s="103"/>
      <c r="QA89" s="103"/>
      <c r="QB89" s="103"/>
      <c r="QC89" s="103"/>
      <c r="QD89" s="103"/>
      <c r="QE89" s="103"/>
      <c r="QF89" s="103"/>
      <c r="QG89" s="103"/>
      <c r="QH89" s="103"/>
      <c r="QI89" s="103"/>
      <c r="QJ89" s="103"/>
      <c r="QK89" s="103"/>
      <c r="QL89" s="103"/>
      <c r="QM89" s="103"/>
      <c r="QN89" s="103"/>
      <c r="QO89" s="103"/>
      <c r="QP89" s="103"/>
      <c r="QQ89" s="103"/>
      <c r="QR89" s="103"/>
      <c r="QS89" s="103"/>
      <c r="QT89" s="103"/>
      <c r="QU89" s="103"/>
      <c r="QV89" s="103"/>
      <c r="QW89" s="103"/>
      <c r="QX89" s="103"/>
      <c r="QY89" s="103"/>
      <c r="QZ89" s="103"/>
      <c r="RA89" s="103"/>
      <c r="RB89" s="103"/>
      <c r="RC89" s="103"/>
      <c r="RD89" s="103"/>
      <c r="RE89" s="103"/>
      <c r="RF89" s="103"/>
      <c r="RG89" s="103"/>
      <c r="RH89" s="103"/>
      <c r="RI89" s="103"/>
      <c r="RJ89" s="103"/>
      <c r="RK89" s="103"/>
      <c r="RL89" s="103"/>
      <c r="RM89" s="103"/>
      <c r="RN89" s="103"/>
      <c r="RO89" s="103"/>
      <c r="RP89" s="103"/>
      <c r="RQ89" s="103"/>
      <c r="RR89" s="103"/>
      <c r="RS89" s="103"/>
      <c r="RT89" s="103"/>
      <c r="RU89" s="103"/>
      <c r="RV89" s="103"/>
      <c r="RW89" s="103"/>
      <c r="RX89" s="103"/>
      <c r="RY89" s="103"/>
      <c r="RZ89" s="103"/>
      <c r="SA89" s="103"/>
      <c r="SB89" s="103"/>
      <c r="SC89" s="103"/>
      <c r="SD89" s="103"/>
      <c r="SE89" s="103"/>
      <c r="SF89" s="103"/>
      <c r="SG89" s="103"/>
      <c r="SH89" s="103"/>
      <c r="SI89" s="103"/>
      <c r="SJ89" s="103"/>
      <c r="SK89" s="103"/>
      <c r="SL89" s="103"/>
      <c r="SM89" s="103"/>
      <c r="SN89" s="103"/>
      <c r="SO89" s="103"/>
      <c r="SP89" s="103"/>
      <c r="SQ89" s="103"/>
      <c r="SR89" s="103"/>
      <c r="SS89" s="103"/>
      <c r="ST89" s="103"/>
      <c r="SU89" s="103"/>
      <c r="SV89" s="103"/>
      <c r="SW89" s="103"/>
      <c r="SX89" s="103"/>
      <c r="SY89" s="103"/>
      <c r="SZ89" s="103"/>
      <c r="TA89" s="103"/>
      <c r="TB89" s="103"/>
      <c r="TC89" s="103"/>
      <c r="TD89" s="103"/>
      <c r="TE89" s="103"/>
      <c r="TF89" s="103"/>
      <c r="TG89" s="103"/>
      <c r="TH89" s="103"/>
      <c r="TI89" s="103"/>
      <c r="TJ89" s="103"/>
      <c r="TK89" s="103"/>
      <c r="TL89" s="103"/>
      <c r="TM89" s="103"/>
      <c r="TN89" s="103"/>
      <c r="TO89" s="103"/>
      <c r="TP89" s="103"/>
      <c r="TQ89" s="103"/>
      <c r="TR89" s="103"/>
      <c r="TS89" s="103"/>
      <c r="TT89" s="103"/>
      <c r="TU89" s="103"/>
      <c r="TV89" s="103"/>
      <c r="TW89" s="103"/>
      <c r="TX89" s="103"/>
      <c r="TY89" s="103"/>
      <c r="TZ89" s="103"/>
      <c r="UA89" s="103"/>
      <c r="UB89" s="103"/>
      <c r="UC89" s="103"/>
      <c r="UD89" s="103"/>
      <c r="UE89" s="103"/>
      <c r="UF89" s="103"/>
      <c r="UG89" s="103"/>
      <c r="UH89" s="103"/>
      <c r="UI89" s="103"/>
      <c r="UJ89" s="103"/>
      <c r="UK89" s="103"/>
      <c r="UL89" s="103"/>
      <c r="UM89" s="103"/>
      <c r="UN89" s="103"/>
      <c r="UO89" s="103"/>
      <c r="UP89" s="103"/>
      <c r="UQ89" s="103"/>
      <c r="UR89" s="103"/>
      <c r="US89" s="103"/>
      <c r="UT89" s="103"/>
      <c r="UU89" s="103"/>
      <c r="UV89" s="103"/>
      <c r="UW89" s="103"/>
      <c r="UX89" s="103"/>
      <c r="UY89" s="103"/>
      <c r="UZ89" s="103"/>
      <c r="VA89" s="103"/>
      <c r="VB89" s="103"/>
      <c r="VC89" s="103"/>
      <c r="VD89" s="103"/>
      <c r="VE89" s="103"/>
      <c r="VF89" s="103"/>
      <c r="VG89" s="103"/>
      <c r="VH89" s="103"/>
      <c r="VI89" s="103"/>
      <c r="VJ89" s="103"/>
      <c r="VK89" s="103"/>
      <c r="VL89" s="103"/>
      <c r="VM89" s="103"/>
      <c r="VN89" s="103"/>
      <c r="VO89" s="103"/>
      <c r="VP89" s="103"/>
      <c r="VQ89" s="103"/>
      <c r="VR89" s="103"/>
      <c r="VS89" s="103"/>
      <c r="VT89" s="103"/>
      <c r="VU89" s="103"/>
      <c r="VV89" s="103"/>
      <c r="VW89" s="103"/>
      <c r="VX89" s="103"/>
      <c r="VY89" s="103"/>
      <c r="VZ89" s="103"/>
      <c r="WA89" s="103"/>
      <c r="WB89" s="103"/>
      <c r="WC89" s="103"/>
      <c r="WD89" s="103"/>
      <c r="WE89" s="103"/>
      <c r="WF89" s="103"/>
      <c r="WG89" s="103"/>
      <c r="WH89" s="103"/>
      <c r="WI89" s="103"/>
      <c r="WJ89" s="103"/>
      <c r="WK89" s="103"/>
      <c r="WL89" s="103"/>
      <c r="WM89" s="103"/>
      <c r="WN89" s="103"/>
      <c r="WO89" s="103"/>
      <c r="WP89" s="103"/>
      <c r="WQ89" s="103"/>
      <c r="WR89" s="103"/>
      <c r="WS89" s="103"/>
      <c r="WT89" s="103"/>
      <c r="WU89" s="103"/>
      <c r="WV89" s="103"/>
      <c r="WW89" s="103"/>
      <c r="WX89" s="103"/>
      <c r="WY89" s="103"/>
      <c r="WZ89" s="103"/>
      <c r="XA89" s="103"/>
      <c r="XB89" s="103"/>
      <c r="XC89" s="103"/>
      <c r="XD89" s="103"/>
      <c r="XE89" s="103"/>
      <c r="XF89" s="103"/>
      <c r="XG89" s="103"/>
      <c r="XH89" s="103"/>
      <c r="XI89" s="103"/>
      <c r="XJ89" s="103"/>
      <c r="XK89" s="103"/>
      <c r="XL89" s="103"/>
      <c r="XM89" s="103"/>
      <c r="XN89" s="103"/>
      <c r="XO89" s="103"/>
      <c r="XP89" s="103"/>
      <c r="XQ89" s="103"/>
      <c r="XR89" s="103"/>
      <c r="XS89" s="103"/>
      <c r="XT89" s="103"/>
      <c r="XU89" s="103"/>
      <c r="XV89" s="103"/>
      <c r="XW89" s="103"/>
      <c r="XX89" s="103"/>
      <c r="XY89" s="103"/>
      <c r="XZ89" s="103"/>
      <c r="YA89" s="103"/>
      <c r="YB89" s="103"/>
      <c r="YC89" s="103"/>
      <c r="YD89" s="103"/>
      <c r="YE89" s="103"/>
      <c r="YF89" s="103"/>
      <c r="YG89" s="103"/>
      <c r="YH89" s="103"/>
      <c r="YI89" s="103"/>
      <c r="YJ89" s="103"/>
      <c r="YK89" s="103"/>
      <c r="YL89" s="103"/>
      <c r="YM89" s="103"/>
      <c r="YN89" s="103"/>
      <c r="YO89" s="103"/>
      <c r="YP89" s="103"/>
      <c r="YQ89" s="103"/>
      <c r="YR89" s="103"/>
      <c r="YS89" s="103"/>
      <c r="YT89" s="103"/>
      <c r="YU89" s="103"/>
      <c r="YV89" s="103"/>
      <c r="YW89" s="103"/>
      <c r="YX89" s="103"/>
      <c r="YY89" s="103"/>
      <c r="YZ89" s="103"/>
      <c r="ZA89" s="103"/>
      <c r="ZB89" s="103"/>
      <c r="ZC89" s="103"/>
      <c r="ZD89" s="103"/>
      <c r="ZE89" s="103"/>
      <c r="ZF89" s="103"/>
      <c r="ZG89" s="103"/>
      <c r="ZH89" s="103"/>
      <c r="ZI89" s="103"/>
      <c r="ZJ89" s="103"/>
      <c r="ZK89" s="103"/>
      <c r="ZL89" s="103"/>
      <c r="ZM89" s="103"/>
      <c r="ZN89" s="103"/>
      <c r="ZO89" s="103"/>
      <c r="ZP89" s="103"/>
      <c r="ZQ89" s="103"/>
      <c r="ZR89" s="103"/>
      <c r="ZS89" s="103"/>
      <c r="ZT89" s="103"/>
      <c r="ZU89" s="103"/>
      <c r="ZV89" s="103"/>
      <c r="ZW89" s="103"/>
      <c r="ZX89" s="103"/>
      <c r="ZY89" s="103"/>
      <c r="ZZ89" s="103"/>
      <c r="AAA89" s="103"/>
      <c r="AAB89" s="103"/>
      <c r="AAC89" s="103"/>
      <c r="AAD89" s="103"/>
      <c r="AAE89" s="103"/>
      <c r="AAF89" s="103"/>
      <c r="AAG89" s="103"/>
      <c r="AAH89" s="103"/>
      <c r="AAI89" s="103"/>
      <c r="AAJ89" s="103"/>
      <c r="AAK89" s="103"/>
      <c r="AAL89" s="103"/>
      <c r="AAM89" s="103"/>
      <c r="AAN89" s="103"/>
      <c r="AAO89" s="103"/>
      <c r="AAP89" s="103"/>
      <c r="AAQ89" s="103"/>
      <c r="AAR89" s="103"/>
      <c r="AAS89" s="103"/>
      <c r="AAT89" s="103"/>
      <c r="AAU89" s="103"/>
      <c r="AAV89" s="103"/>
      <c r="AAW89" s="103"/>
      <c r="AAX89" s="103"/>
      <c r="AAY89" s="103"/>
      <c r="AAZ89" s="103"/>
      <c r="ABA89" s="103"/>
      <c r="ABB89" s="103"/>
      <c r="ABC89" s="103"/>
      <c r="ABD89" s="103"/>
      <c r="ABE89" s="103"/>
      <c r="ABF89" s="103"/>
      <c r="ABG89" s="103"/>
      <c r="ABH89" s="103"/>
      <c r="ABI89" s="103"/>
      <c r="ABJ89" s="103"/>
      <c r="ABK89" s="103"/>
      <c r="ABL89" s="103"/>
      <c r="ABM89" s="103"/>
      <c r="ABN89" s="103"/>
      <c r="ABO89" s="103"/>
      <c r="ABP89" s="103"/>
      <c r="ABQ89" s="103"/>
      <c r="ABR89" s="103"/>
      <c r="ABS89" s="103"/>
      <c r="ABT89" s="103"/>
      <c r="ABU89" s="103"/>
      <c r="ABV89" s="103"/>
      <c r="ABW89" s="103"/>
      <c r="ABX89" s="103"/>
      <c r="ABY89" s="103"/>
      <c r="ABZ89" s="103"/>
      <c r="ACA89" s="103"/>
      <c r="ACB89" s="103"/>
      <c r="ACC89" s="103"/>
      <c r="ACD89" s="103"/>
      <c r="ACE89" s="103"/>
      <c r="ACF89" s="103"/>
      <c r="ACG89" s="103"/>
      <c r="ACH89" s="103"/>
      <c r="ACI89" s="103"/>
      <c r="ACJ89" s="103"/>
      <c r="ACK89" s="103"/>
      <c r="ACL89" s="103"/>
      <c r="ACM89" s="103"/>
      <c r="ACN89" s="103"/>
      <c r="ACO89" s="103"/>
      <c r="ACP89" s="103"/>
      <c r="ACQ89" s="103"/>
      <c r="ACR89" s="103"/>
      <c r="ACS89" s="103"/>
      <c r="ACT89" s="103"/>
      <c r="ACU89" s="103"/>
      <c r="ACV89" s="103"/>
      <c r="ACW89" s="103"/>
      <c r="ACX89" s="103"/>
      <c r="ACY89" s="103"/>
      <c r="ACZ89" s="103"/>
      <c r="ADA89" s="103"/>
      <c r="ADB89" s="103"/>
      <c r="ADC89" s="103"/>
      <c r="ADD89" s="103"/>
      <c r="ADE89" s="103"/>
      <c r="ADF89" s="103"/>
      <c r="ADG89" s="103"/>
      <c r="ADH89" s="103"/>
      <c r="ADI89" s="103"/>
      <c r="ADJ89" s="103"/>
      <c r="ADK89" s="103"/>
      <c r="ADL89" s="103"/>
      <c r="ADM89" s="103"/>
      <c r="ADN89" s="103"/>
      <c r="ADO89" s="103"/>
      <c r="ADP89" s="103"/>
      <c r="ADQ89" s="103"/>
      <c r="ADR89" s="103"/>
      <c r="ADS89" s="103"/>
      <c r="ADT89" s="103"/>
      <c r="ADU89" s="103"/>
      <c r="ADV89" s="103"/>
      <c r="ADW89" s="103"/>
      <c r="ADX89" s="103"/>
      <c r="ADY89" s="103"/>
      <c r="ADZ89" s="103"/>
      <c r="AEA89" s="103"/>
      <c r="AEB89" s="103"/>
      <c r="AEC89" s="103"/>
      <c r="AED89" s="103"/>
      <c r="AEE89" s="103"/>
      <c r="AEF89" s="103"/>
      <c r="AEG89" s="103"/>
      <c r="AEH89" s="103"/>
      <c r="AEI89" s="103"/>
      <c r="AEJ89" s="103"/>
      <c r="AEK89" s="103"/>
      <c r="AEL89" s="103"/>
      <c r="AEM89" s="103"/>
      <c r="AEN89" s="103"/>
      <c r="AEO89" s="103"/>
      <c r="AEP89" s="103"/>
      <c r="AEQ89" s="103"/>
      <c r="AER89" s="103"/>
      <c r="AES89" s="103"/>
      <c r="AET89" s="103"/>
      <c r="AEU89" s="103"/>
      <c r="AEV89" s="103"/>
      <c r="AEW89" s="103"/>
      <c r="AEX89" s="103"/>
      <c r="AEY89" s="103"/>
      <c r="AEZ89" s="103"/>
      <c r="AFA89" s="103"/>
      <c r="AFB89" s="103"/>
      <c r="AFC89" s="103"/>
      <c r="AFD89" s="103"/>
      <c r="AFE89" s="103"/>
      <c r="AFF89" s="103"/>
      <c r="AFG89" s="103"/>
      <c r="AFH89" s="103"/>
      <c r="AFI89" s="103"/>
      <c r="AFJ89" s="103"/>
      <c r="AFK89" s="103"/>
      <c r="AFL89" s="103"/>
      <c r="AFM89" s="103"/>
      <c r="AFN89" s="103"/>
      <c r="AFO89" s="103"/>
      <c r="AFP89" s="103"/>
      <c r="AFQ89" s="103"/>
      <c r="AFR89" s="103"/>
      <c r="AFS89" s="103"/>
      <c r="AFT89" s="103"/>
      <c r="AFU89" s="103"/>
      <c r="AFV89" s="103"/>
      <c r="AFW89" s="103"/>
      <c r="AFX89" s="103"/>
      <c r="AFY89" s="103"/>
      <c r="AFZ89" s="103"/>
      <c r="AGA89" s="103"/>
      <c r="AGB89" s="103"/>
      <c r="AGC89" s="103"/>
      <c r="AGD89" s="103"/>
      <c r="AGE89" s="103"/>
      <c r="AGF89" s="103"/>
      <c r="AGG89" s="103"/>
      <c r="AGH89" s="103"/>
      <c r="AGI89" s="103"/>
      <c r="AGJ89" s="103"/>
      <c r="AGK89" s="103"/>
      <c r="AGL89" s="103"/>
      <c r="AGM89" s="103"/>
      <c r="AGN89" s="103"/>
      <c r="AGO89" s="103"/>
      <c r="AGP89" s="103"/>
      <c r="AGQ89" s="103"/>
      <c r="AGR89" s="103"/>
      <c r="AGS89" s="103"/>
      <c r="AGT89" s="103"/>
      <c r="AGU89" s="103"/>
      <c r="AGV89" s="103"/>
      <c r="AGW89" s="103"/>
      <c r="AGX89" s="103"/>
      <c r="AGY89" s="103"/>
      <c r="AGZ89" s="103"/>
      <c r="AHA89" s="103"/>
      <c r="AHB89" s="103"/>
      <c r="AHC89" s="103"/>
      <c r="AHD89" s="103"/>
      <c r="AHE89" s="103"/>
      <c r="AHF89" s="103"/>
      <c r="AHG89" s="103"/>
      <c r="AHH89" s="103"/>
      <c r="AHI89" s="103"/>
      <c r="AHJ89" s="103"/>
      <c r="AHK89" s="103"/>
      <c r="AHL89" s="103"/>
      <c r="AHM89" s="103"/>
      <c r="AHN89" s="103"/>
      <c r="AHO89" s="103"/>
      <c r="AHP89" s="103"/>
      <c r="AHQ89" s="103"/>
      <c r="AHR89" s="103"/>
      <c r="AHS89" s="103"/>
      <c r="AHT89" s="103"/>
      <c r="AHU89" s="103"/>
      <c r="AHV89" s="103"/>
      <c r="AHW89" s="103"/>
      <c r="AHX89" s="103"/>
      <c r="AHY89" s="103"/>
      <c r="AHZ89" s="103"/>
      <c r="AIA89" s="103"/>
      <c r="AIB89" s="103"/>
      <c r="AIC89" s="103"/>
      <c r="AID89" s="103"/>
      <c r="AIE89" s="103"/>
      <c r="AIF89" s="103"/>
      <c r="AIG89" s="103"/>
      <c r="AIH89" s="103"/>
      <c r="AII89" s="103"/>
      <c r="AIJ89" s="103"/>
      <c r="AIK89" s="103"/>
      <c r="AIL89" s="103"/>
      <c r="AIM89" s="103"/>
      <c r="AIN89" s="103"/>
      <c r="AIO89" s="103"/>
      <c r="AIP89" s="103"/>
      <c r="AIQ89" s="103"/>
      <c r="AIR89" s="103"/>
      <c r="AIS89" s="103"/>
      <c r="AIT89" s="103"/>
      <c r="AIU89" s="103"/>
      <c r="AIV89" s="103"/>
      <c r="AIW89" s="103"/>
      <c r="AIX89" s="103"/>
      <c r="AIY89" s="103"/>
      <c r="AIZ89" s="103"/>
      <c r="AJA89" s="103"/>
      <c r="AJB89" s="103"/>
      <c r="AJC89" s="103"/>
      <c r="AJD89" s="103"/>
      <c r="AJE89" s="103"/>
      <c r="AJF89" s="103"/>
      <c r="AJG89" s="103"/>
      <c r="AJH89" s="103"/>
      <c r="AJI89" s="103"/>
      <c r="AJJ89" s="103"/>
      <c r="AJK89" s="103"/>
      <c r="AJL89" s="103"/>
      <c r="AJM89" s="103"/>
      <c r="AJN89" s="103"/>
      <c r="AJO89" s="103"/>
      <c r="AJP89" s="103"/>
      <c r="AJQ89" s="103"/>
      <c r="AJR89" s="103"/>
      <c r="AJS89" s="103"/>
      <c r="AJT89" s="103"/>
      <c r="AJU89" s="103"/>
      <c r="AJV89" s="103"/>
      <c r="AJW89" s="103"/>
      <c r="AJX89" s="103"/>
      <c r="AJY89" s="103"/>
      <c r="AJZ89" s="103"/>
      <c r="AKA89" s="103"/>
      <c r="AKB89" s="103"/>
      <c r="AKC89" s="103"/>
      <c r="AKD89" s="103"/>
      <c r="AKE89" s="103"/>
      <c r="AKF89" s="103"/>
      <c r="AKG89" s="103"/>
      <c r="AKH89" s="103"/>
      <c r="AKI89" s="103"/>
      <c r="AKJ89" s="103"/>
      <c r="AKK89" s="103"/>
      <c r="AKL89" s="103"/>
      <c r="AKM89" s="103"/>
      <c r="AKN89" s="103"/>
      <c r="AKO89" s="103"/>
      <c r="AKP89" s="103"/>
      <c r="AKQ89" s="103"/>
      <c r="AKR89" s="103"/>
      <c r="AKS89" s="103"/>
      <c r="AKT89" s="103"/>
      <c r="AKU89" s="103"/>
      <c r="AKV89" s="103"/>
      <c r="AKW89" s="103"/>
      <c r="AKX89" s="103"/>
      <c r="AKY89" s="103"/>
      <c r="AKZ89" s="103"/>
      <c r="ALA89" s="103"/>
      <c r="ALB89" s="103"/>
      <c r="ALC89" s="103"/>
      <c r="ALD89" s="103"/>
      <c r="ALE89" s="103"/>
      <c r="ALF89" s="103"/>
      <c r="ALG89" s="103"/>
      <c r="ALH89" s="103"/>
      <c r="ALI89" s="103"/>
      <c r="ALJ89" s="103"/>
      <c r="ALK89" s="103"/>
      <c r="ALL89" s="103"/>
      <c r="ALM89" s="103"/>
      <c r="ALN89" s="103"/>
      <c r="ALO89" s="103"/>
      <c r="ALP89" s="103"/>
      <c r="ALQ89" s="103"/>
      <c r="ALR89" s="103"/>
      <c r="ALS89" s="103"/>
      <c r="ALT89" s="103"/>
      <c r="ALU89" s="103"/>
      <c r="ALV89" s="103"/>
      <c r="ALW89" s="103"/>
      <c r="ALX89" s="103"/>
      <c r="ALY89" s="103"/>
      <c r="ALZ89" s="103"/>
      <c r="AMA89" s="103"/>
      <c r="AMB89" s="103"/>
      <c r="AMC89" s="103"/>
      <c r="AMD89" s="103"/>
      <c r="AME89" s="103"/>
      <c r="AMF89" s="103"/>
      <c r="AMG89" s="103"/>
      <c r="AMH89" s="103"/>
      <c r="AMI89" s="103"/>
      <c r="AMJ89" s="103"/>
      <c r="AMK89" s="103"/>
      <c r="AML89" s="103"/>
      <c r="AMM89" s="103"/>
      <c r="AMN89" s="103"/>
      <c r="AMO89" s="103"/>
      <c r="AMP89" s="103"/>
      <c r="AMQ89" s="103"/>
    </row>
    <row r="90" spans="1:1031" s="104" customFormat="1" ht="76.5" customHeight="1" thickBot="1" x14ac:dyDescent="0.3">
      <c r="A90" s="200" t="s">
        <v>542</v>
      </c>
      <c r="B90" s="200" t="s">
        <v>543</v>
      </c>
      <c r="C90" s="200" t="s">
        <v>79</v>
      </c>
      <c r="D90" s="201" t="s">
        <v>547</v>
      </c>
      <c r="E90" s="200" t="s">
        <v>544</v>
      </c>
      <c r="F90" s="99" t="s">
        <v>546</v>
      </c>
      <c r="G90" s="99" t="s">
        <v>545</v>
      </c>
      <c r="H90" s="99" t="s">
        <v>548</v>
      </c>
      <c r="I90" s="156">
        <v>43524</v>
      </c>
      <c r="J90" s="156">
        <v>44439</v>
      </c>
      <c r="K90" s="59" t="s">
        <v>164</v>
      </c>
      <c r="L90" s="59" t="s">
        <v>29</v>
      </c>
      <c r="M90" s="59" t="s">
        <v>405</v>
      </c>
      <c r="N90" s="59" t="s">
        <v>405</v>
      </c>
      <c r="O90" s="59" t="s">
        <v>31</v>
      </c>
      <c r="P90" s="59">
        <f>P89</f>
        <v>121</v>
      </c>
      <c r="Q90" s="204">
        <v>298494.96000000002</v>
      </c>
      <c r="R90" s="226">
        <v>0</v>
      </c>
      <c r="S90" s="202">
        <v>54149.64</v>
      </c>
      <c r="T90" s="205">
        <f t="shared" si="10"/>
        <v>352644.60000000003</v>
      </c>
      <c r="U90" s="202">
        <v>0</v>
      </c>
      <c r="V90" s="202">
        <v>0</v>
      </c>
      <c r="W90" s="205">
        <f t="shared" si="11"/>
        <v>352644.60000000003</v>
      </c>
      <c r="X90" s="101" t="str">
        <f>X89</f>
        <v>în implementare</v>
      </c>
      <c r="Y90" s="244">
        <v>0</v>
      </c>
      <c r="Z90" s="245">
        <v>0</v>
      </c>
      <c r="AA90" s="246">
        <v>0</v>
      </c>
      <c r="AB90" s="235"/>
      <c r="AC90" s="235"/>
      <c r="AD90" s="235"/>
      <c r="AE90" s="235"/>
      <c r="AF90" s="235"/>
      <c r="AG90" s="242"/>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43"/>
      <c r="BR90" s="243"/>
    </row>
    <row r="91" spans="1:1031" ht="15" customHeight="1" thickBot="1" x14ac:dyDescent="0.3">
      <c r="A91" s="169"/>
      <c r="B91" s="11" t="s">
        <v>82</v>
      </c>
      <c r="C91" s="11"/>
      <c r="D91" s="11"/>
      <c r="E91" s="11"/>
      <c r="F91" s="89"/>
      <c r="G91" s="90"/>
      <c r="H91" s="89"/>
      <c r="I91" s="98"/>
      <c r="J91" s="98"/>
      <c r="K91" s="91"/>
      <c r="L91" s="91"/>
      <c r="M91" s="91"/>
      <c r="N91" s="91"/>
      <c r="O91" s="91"/>
      <c r="P91" s="91"/>
      <c r="Q91" s="134">
        <f>SUM(Q92:Q120)</f>
        <v>801566117.58000004</v>
      </c>
      <c r="R91" s="134">
        <f t="shared" ref="R91:W91" si="12">SUM(R92:R120)</f>
        <v>0</v>
      </c>
      <c r="S91" s="134">
        <f t="shared" si="12"/>
        <v>143873971.44999999</v>
      </c>
      <c r="T91" s="134">
        <f t="shared" si="12"/>
        <v>945440089.03000009</v>
      </c>
      <c r="U91" s="134">
        <f t="shared" si="12"/>
        <v>0</v>
      </c>
      <c r="V91" s="134">
        <f t="shared" si="12"/>
        <v>67593021.219999984</v>
      </c>
      <c r="W91" s="134">
        <f t="shared" si="12"/>
        <v>1013033110.2499998</v>
      </c>
      <c r="X91" s="92" t="s">
        <v>82</v>
      </c>
      <c r="Y91" s="92">
        <f>SUM(Y92:Y120)</f>
        <v>43</v>
      </c>
      <c r="Z91" s="92">
        <f t="shared" ref="Z91:AA91" si="13">SUM(Z92:Z120)</f>
        <v>474227732.52000004</v>
      </c>
      <c r="AA91" s="92">
        <f t="shared" si="13"/>
        <v>0</v>
      </c>
      <c r="AB91" s="102"/>
      <c r="AC91" s="102"/>
      <c r="AD91" s="102"/>
      <c r="AE91" s="102"/>
    </row>
    <row r="92" spans="1:1031" s="63" customFormat="1" ht="149.25" customHeight="1" thickBot="1" x14ac:dyDescent="0.3">
      <c r="A92" s="168">
        <v>72</v>
      </c>
      <c r="B92" s="257" t="s">
        <v>82</v>
      </c>
      <c r="C92" s="163" t="s">
        <v>96</v>
      </c>
      <c r="D92" s="162" t="s">
        <v>83</v>
      </c>
      <c r="E92" s="66">
        <v>117345</v>
      </c>
      <c r="F92" s="48" t="s">
        <v>84</v>
      </c>
      <c r="G92" s="49" t="s">
        <v>247</v>
      </c>
      <c r="H92" s="50" t="s">
        <v>187</v>
      </c>
      <c r="I92" s="51">
        <v>42491</v>
      </c>
      <c r="J92" s="51">
        <v>43008</v>
      </c>
      <c r="K92" s="49" t="s">
        <v>164</v>
      </c>
      <c r="L92" s="49" t="s">
        <v>29</v>
      </c>
      <c r="M92" s="49" t="s">
        <v>30</v>
      </c>
      <c r="N92" s="49" t="s">
        <v>30</v>
      </c>
      <c r="O92" s="49" t="s">
        <v>31</v>
      </c>
      <c r="P92" s="49">
        <v>121</v>
      </c>
      <c r="Q92" s="67">
        <v>940622.01</v>
      </c>
      <c r="R92" s="67">
        <v>0</v>
      </c>
      <c r="S92" s="67">
        <v>169977.21</v>
      </c>
      <c r="T92" s="67">
        <f>Q92+R92+S92</f>
        <v>1110599.22</v>
      </c>
      <c r="U92" s="67">
        <v>0</v>
      </c>
      <c r="V92" s="67">
        <v>459409.82</v>
      </c>
      <c r="W92" s="110">
        <f>Q92+R92+S92+U92+V92</f>
        <v>1570009.04</v>
      </c>
      <c r="X92" s="53" t="s">
        <v>288</v>
      </c>
      <c r="Y92" s="54">
        <v>3</v>
      </c>
      <c r="Z92" s="52">
        <f>303774.01+636848</f>
        <v>940622.01</v>
      </c>
      <c r="AA92" s="52">
        <v>0</v>
      </c>
      <c r="AB92" s="102"/>
      <c r="AC92" s="102"/>
      <c r="AD92" s="102"/>
      <c r="AE92" s="102"/>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row>
    <row r="93" spans="1:1031" ht="102" customHeight="1" thickBot="1" x14ac:dyDescent="0.3">
      <c r="A93" s="162">
        <v>73</v>
      </c>
      <c r="B93" s="258"/>
      <c r="C93" s="163" t="s">
        <v>95</v>
      </c>
      <c r="D93" s="162" t="s">
        <v>85</v>
      </c>
      <c r="E93" s="66">
        <v>117351</v>
      </c>
      <c r="F93" s="48" t="s">
        <v>86</v>
      </c>
      <c r="G93" s="49" t="s">
        <v>236</v>
      </c>
      <c r="H93" s="50" t="s">
        <v>188</v>
      </c>
      <c r="I93" s="51">
        <v>42339</v>
      </c>
      <c r="J93" s="51">
        <v>43100</v>
      </c>
      <c r="K93" s="49" t="s">
        <v>164</v>
      </c>
      <c r="L93" s="49" t="s">
        <v>29</v>
      </c>
      <c r="M93" s="49" t="s">
        <v>30</v>
      </c>
      <c r="N93" s="49" t="s">
        <v>30</v>
      </c>
      <c r="O93" s="49" t="s">
        <v>31</v>
      </c>
      <c r="P93" s="49">
        <v>121</v>
      </c>
      <c r="Q93" s="67">
        <v>10576497.65</v>
      </c>
      <c r="R93" s="67">
        <v>0</v>
      </c>
      <c r="S93" s="67">
        <v>1911249.74</v>
      </c>
      <c r="T93" s="67">
        <f t="shared" ref="T93:T113" si="14">Q93+R93+S93</f>
        <v>12487747.390000001</v>
      </c>
      <c r="U93" s="67">
        <v>0</v>
      </c>
      <c r="V93" s="67">
        <v>0</v>
      </c>
      <c r="W93" s="110">
        <f t="shared" si="4"/>
        <v>12487747.390000001</v>
      </c>
      <c r="X93" s="53" t="s">
        <v>288</v>
      </c>
      <c r="Y93" s="54">
        <v>2</v>
      </c>
      <c r="Z93" s="52">
        <v>10576497.65</v>
      </c>
      <c r="AA93" s="52">
        <v>0</v>
      </c>
      <c r="AB93" s="102"/>
      <c r="AC93" s="102"/>
      <c r="AD93" s="102"/>
      <c r="AE93" s="102"/>
    </row>
    <row r="94" spans="1:1031" ht="63" customHeight="1" thickBot="1" x14ac:dyDescent="0.3">
      <c r="A94" s="162">
        <v>74</v>
      </c>
      <c r="B94" s="258"/>
      <c r="C94" s="163" t="s">
        <v>95</v>
      </c>
      <c r="D94" s="162" t="s">
        <v>87</v>
      </c>
      <c r="E94" s="66">
        <v>116754</v>
      </c>
      <c r="F94" s="48" t="s">
        <v>88</v>
      </c>
      <c r="G94" s="49" t="s">
        <v>253</v>
      </c>
      <c r="H94" s="50" t="s">
        <v>189</v>
      </c>
      <c r="I94" s="51">
        <v>42339</v>
      </c>
      <c r="J94" s="51">
        <v>43100</v>
      </c>
      <c r="K94" s="49" t="s">
        <v>164</v>
      </c>
      <c r="L94" s="49" t="s">
        <v>29</v>
      </c>
      <c r="M94" s="49" t="s">
        <v>30</v>
      </c>
      <c r="N94" s="49" t="s">
        <v>30</v>
      </c>
      <c r="O94" s="49" t="s">
        <v>31</v>
      </c>
      <c r="P94" s="49">
        <v>121</v>
      </c>
      <c r="Q94" s="67">
        <v>144295811.75</v>
      </c>
      <c r="R94" s="67">
        <v>0</v>
      </c>
      <c r="S94" s="67">
        <v>26075298.41</v>
      </c>
      <c r="T94" s="67">
        <f t="shared" si="14"/>
        <v>170371110.16</v>
      </c>
      <c r="U94" s="67">
        <v>0</v>
      </c>
      <c r="V94" s="67">
        <v>5821988</v>
      </c>
      <c r="W94" s="110">
        <f t="shared" si="4"/>
        <v>176193098.16</v>
      </c>
      <c r="X94" s="53" t="s">
        <v>288</v>
      </c>
      <c r="Y94" s="54">
        <v>3</v>
      </c>
      <c r="Z94" s="52">
        <f>116635143.67+11590779.37+16069888.71</f>
        <v>144295811.75</v>
      </c>
      <c r="AA94" s="52">
        <v>0</v>
      </c>
      <c r="AB94" s="102"/>
      <c r="AC94" s="102"/>
      <c r="AD94" s="102"/>
      <c r="AE94" s="102"/>
    </row>
    <row r="95" spans="1:1031" ht="116.25" customHeight="1" thickBot="1" x14ac:dyDescent="0.3">
      <c r="A95" s="93">
        <v>75</v>
      </c>
      <c r="B95" s="258"/>
      <c r="C95" s="164" t="s">
        <v>96</v>
      </c>
      <c r="D95" s="164" t="s">
        <v>89</v>
      </c>
      <c r="E95" s="28" t="s">
        <v>327</v>
      </c>
      <c r="F95" s="16" t="s">
        <v>90</v>
      </c>
      <c r="G95" s="12" t="s">
        <v>50</v>
      </c>
      <c r="H95" s="38" t="s">
        <v>190</v>
      </c>
      <c r="I95" s="36">
        <v>42583</v>
      </c>
      <c r="J95" s="36">
        <v>43646</v>
      </c>
      <c r="K95" s="12" t="s">
        <v>164</v>
      </c>
      <c r="L95" s="12" t="s">
        <v>29</v>
      </c>
      <c r="M95" s="12" t="s">
        <v>30</v>
      </c>
      <c r="N95" s="12" t="s">
        <v>30</v>
      </c>
      <c r="O95" s="12" t="s">
        <v>31</v>
      </c>
      <c r="P95" s="12">
        <v>121</v>
      </c>
      <c r="Q95" s="60">
        <v>2959739.87</v>
      </c>
      <c r="R95" s="46">
        <v>0</v>
      </c>
      <c r="S95" s="60">
        <v>534846.44999999995</v>
      </c>
      <c r="T95" s="113">
        <f t="shared" si="14"/>
        <v>3494586.3200000003</v>
      </c>
      <c r="U95" s="46">
        <v>0</v>
      </c>
      <c r="V95" s="46">
        <v>75399.92</v>
      </c>
      <c r="W95" s="113">
        <f t="shared" si="4"/>
        <v>3569986.24</v>
      </c>
      <c r="X95" s="14" t="s">
        <v>32</v>
      </c>
      <c r="Y95" s="31">
        <v>5</v>
      </c>
      <c r="Z95" s="24">
        <f>1084739.67+444591.12</f>
        <v>1529330.79</v>
      </c>
      <c r="AA95" s="13">
        <v>0</v>
      </c>
      <c r="AB95" s="180"/>
      <c r="AC95" s="180"/>
      <c r="AD95" s="102"/>
      <c r="AE95" s="102"/>
    </row>
    <row r="96" spans="1:1031" s="219" customFormat="1" ht="100.5" customHeight="1" thickBot="1" x14ac:dyDescent="0.3">
      <c r="A96" s="206">
        <v>76</v>
      </c>
      <c r="B96" s="258"/>
      <c r="C96" s="207" t="s">
        <v>96</v>
      </c>
      <c r="D96" s="207" t="s">
        <v>91</v>
      </c>
      <c r="E96" s="208" t="s">
        <v>321</v>
      </c>
      <c r="F96" s="209" t="s">
        <v>92</v>
      </c>
      <c r="G96" s="210" t="s">
        <v>237</v>
      </c>
      <c r="H96" s="211" t="s">
        <v>191</v>
      </c>
      <c r="I96" s="212">
        <v>42278</v>
      </c>
      <c r="J96" s="212">
        <v>43465</v>
      </c>
      <c r="K96" s="210" t="s">
        <v>164</v>
      </c>
      <c r="L96" s="210" t="s">
        <v>29</v>
      </c>
      <c r="M96" s="210" t="s">
        <v>30</v>
      </c>
      <c r="N96" s="210" t="s">
        <v>30</v>
      </c>
      <c r="O96" s="210" t="s">
        <v>31</v>
      </c>
      <c r="P96" s="210">
        <v>121</v>
      </c>
      <c r="Q96" s="213">
        <v>865540.03</v>
      </c>
      <c r="R96" s="213">
        <v>0</v>
      </c>
      <c r="S96" s="213">
        <v>156409.37</v>
      </c>
      <c r="T96" s="214">
        <f t="shared" si="14"/>
        <v>1021949.4</v>
      </c>
      <c r="U96" s="213">
        <v>0</v>
      </c>
      <c r="V96" s="213">
        <f>183030.85</f>
        <v>183030.85</v>
      </c>
      <c r="W96" s="214">
        <f t="shared" si="4"/>
        <v>1204980.25</v>
      </c>
      <c r="X96" s="215" t="s">
        <v>288</v>
      </c>
      <c r="Y96" s="216">
        <v>3</v>
      </c>
      <c r="Z96" s="217">
        <f>686239.74+179300.29</f>
        <v>865540.03</v>
      </c>
      <c r="AA96" s="217">
        <v>0</v>
      </c>
      <c r="AB96" s="102"/>
      <c r="AC96" s="102"/>
      <c r="AD96" s="102"/>
      <c r="AE96" s="102"/>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c r="IW96" s="218"/>
      <c r="IX96" s="218"/>
      <c r="IY96" s="218"/>
      <c r="IZ96" s="218"/>
      <c r="JA96" s="218"/>
      <c r="JB96" s="218"/>
      <c r="JC96" s="218"/>
      <c r="JD96" s="218"/>
      <c r="JE96" s="218"/>
      <c r="JF96" s="218"/>
      <c r="JG96" s="218"/>
      <c r="JH96" s="218"/>
      <c r="JI96" s="218"/>
      <c r="JJ96" s="218"/>
      <c r="JK96" s="218"/>
      <c r="JL96" s="218"/>
      <c r="JM96" s="218"/>
      <c r="JN96" s="218"/>
      <c r="JO96" s="218"/>
      <c r="JP96" s="218"/>
      <c r="JQ96" s="218"/>
      <c r="JR96" s="218"/>
      <c r="JS96" s="218"/>
      <c r="JT96" s="218"/>
      <c r="JU96" s="218"/>
      <c r="JV96" s="218"/>
      <c r="JW96" s="218"/>
      <c r="JX96" s="218"/>
      <c r="JY96" s="218"/>
      <c r="JZ96" s="218"/>
      <c r="KA96" s="218"/>
      <c r="KB96" s="218"/>
      <c r="KC96" s="218"/>
      <c r="KD96" s="218"/>
      <c r="KE96" s="218"/>
      <c r="KF96" s="218"/>
      <c r="KG96" s="218"/>
      <c r="KH96" s="218"/>
      <c r="KI96" s="218"/>
      <c r="KJ96" s="218"/>
      <c r="KK96" s="218"/>
      <c r="KL96" s="218"/>
      <c r="KM96" s="218"/>
      <c r="KN96" s="218"/>
      <c r="KO96" s="218"/>
      <c r="KP96" s="218"/>
      <c r="KQ96" s="218"/>
      <c r="KR96" s="218"/>
      <c r="KS96" s="218"/>
      <c r="KT96" s="218"/>
      <c r="KU96" s="218"/>
      <c r="KV96" s="218"/>
      <c r="KW96" s="218"/>
      <c r="KX96" s="218"/>
      <c r="KY96" s="218"/>
      <c r="KZ96" s="218"/>
      <c r="LA96" s="218"/>
      <c r="LB96" s="218"/>
      <c r="LC96" s="218"/>
      <c r="LD96" s="218"/>
      <c r="LE96" s="218"/>
      <c r="LF96" s="218"/>
      <c r="LG96" s="218"/>
      <c r="LH96" s="218"/>
      <c r="LI96" s="218"/>
      <c r="LJ96" s="218"/>
      <c r="LK96" s="218"/>
      <c r="LL96" s="218"/>
      <c r="LM96" s="218"/>
      <c r="LN96" s="218"/>
      <c r="LO96" s="218"/>
      <c r="LP96" s="218"/>
      <c r="LQ96" s="218"/>
      <c r="LR96" s="218"/>
      <c r="LS96" s="218"/>
      <c r="LT96" s="218"/>
      <c r="LU96" s="218"/>
      <c r="LV96" s="218"/>
      <c r="LW96" s="218"/>
      <c r="LX96" s="218"/>
      <c r="LY96" s="218"/>
      <c r="LZ96" s="218"/>
      <c r="MA96" s="218"/>
      <c r="MB96" s="218"/>
      <c r="MC96" s="218"/>
      <c r="MD96" s="218"/>
      <c r="ME96" s="218"/>
      <c r="MF96" s="218"/>
      <c r="MG96" s="218"/>
      <c r="MH96" s="218"/>
      <c r="MI96" s="218"/>
      <c r="MJ96" s="218"/>
      <c r="MK96" s="218"/>
      <c r="ML96" s="218"/>
      <c r="MM96" s="218"/>
      <c r="MN96" s="218"/>
      <c r="MO96" s="218"/>
      <c r="MP96" s="218"/>
      <c r="MQ96" s="218"/>
      <c r="MR96" s="218"/>
      <c r="MS96" s="218"/>
      <c r="MT96" s="218"/>
      <c r="MU96" s="218"/>
      <c r="MV96" s="218"/>
      <c r="MW96" s="218"/>
      <c r="MX96" s="218"/>
      <c r="MY96" s="218"/>
      <c r="MZ96" s="218"/>
      <c r="NA96" s="218"/>
      <c r="NB96" s="218"/>
      <c r="NC96" s="218"/>
      <c r="ND96" s="218"/>
      <c r="NE96" s="218"/>
      <c r="NF96" s="218"/>
      <c r="NG96" s="218"/>
      <c r="NH96" s="218"/>
      <c r="NI96" s="218"/>
      <c r="NJ96" s="218"/>
      <c r="NK96" s="218"/>
      <c r="NL96" s="218"/>
      <c r="NM96" s="218"/>
      <c r="NN96" s="218"/>
      <c r="NO96" s="218"/>
      <c r="NP96" s="218"/>
      <c r="NQ96" s="218"/>
      <c r="NR96" s="218"/>
      <c r="NS96" s="218"/>
      <c r="NT96" s="218"/>
      <c r="NU96" s="218"/>
      <c r="NV96" s="218"/>
      <c r="NW96" s="218"/>
      <c r="NX96" s="218"/>
      <c r="NY96" s="218"/>
      <c r="NZ96" s="218"/>
      <c r="OA96" s="218"/>
      <c r="OB96" s="218"/>
      <c r="OC96" s="218"/>
      <c r="OD96" s="218"/>
      <c r="OE96" s="218"/>
      <c r="OF96" s="218"/>
      <c r="OG96" s="218"/>
      <c r="OH96" s="218"/>
      <c r="OI96" s="218"/>
      <c r="OJ96" s="218"/>
      <c r="OK96" s="218"/>
      <c r="OL96" s="218"/>
      <c r="OM96" s="218"/>
      <c r="ON96" s="218"/>
      <c r="OO96" s="218"/>
      <c r="OP96" s="218"/>
      <c r="OQ96" s="218"/>
      <c r="OR96" s="218"/>
      <c r="OS96" s="218"/>
      <c r="OT96" s="218"/>
      <c r="OU96" s="218"/>
      <c r="OV96" s="218"/>
      <c r="OW96" s="218"/>
      <c r="OX96" s="218"/>
      <c r="OY96" s="218"/>
      <c r="OZ96" s="218"/>
      <c r="PA96" s="218"/>
      <c r="PB96" s="218"/>
      <c r="PC96" s="218"/>
      <c r="PD96" s="218"/>
      <c r="PE96" s="218"/>
      <c r="PF96" s="218"/>
      <c r="PG96" s="218"/>
      <c r="PH96" s="218"/>
      <c r="PI96" s="218"/>
      <c r="PJ96" s="218"/>
      <c r="PK96" s="218"/>
      <c r="PL96" s="218"/>
      <c r="PM96" s="218"/>
      <c r="PN96" s="218"/>
      <c r="PO96" s="218"/>
      <c r="PP96" s="218"/>
      <c r="PQ96" s="218"/>
      <c r="PR96" s="218"/>
      <c r="PS96" s="218"/>
      <c r="PT96" s="218"/>
      <c r="PU96" s="218"/>
      <c r="PV96" s="218"/>
      <c r="PW96" s="218"/>
      <c r="PX96" s="218"/>
      <c r="PY96" s="218"/>
      <c r="PZ96" s="218"/>
      <c r="QA96" s="218"/>
      <c r="QB96" s="218"/>
      <c r="QC96" s="218"/>
      <c r="QD96" s="218"/>
      <c r="QE96" s="218"/>
      <c r="QF96" s="218"/>
      <c r="QG96" s="218"/>
      <c r="QH96" s="218"/>
      <c r="QI96" s="218"/>
      <c r="QJ96" s="218"/>
      <c r="QK96" s="218"/>
      <c r="QL96" s="218"/>
      <c r="QM96" s="218"/>
      <c r="QN96" s="218"/>
      <c r="QO96" s="218"/>
      <c r="QP96" s="218"/>
      <c r="QQ96" s="218"/>
      <c r="QR96" s="218"/>
      <c r="QS96" s="218"/>
      <c r="QT96" s="218"/>
      <c r="QU96" s="218"/>
      <c r="QV96" s="218"/>
      <c r="QW96" s="218"/>
      <c r="QX96" s="218"/>
      <c r="QY96" s="218"/>
      <c r="QZ96" s="218"/>
      <c r="RA96" s="218"/>
      <c r="RB96" s="218"/>
      <c r="RC96" s="218"/>
      <c r="RD96" s="218"/>
      <c r="RE96" s="218"/>
      <c r="RF96" s="218"/>
      <c r="RG96" s="218"/>
      <c r="RH96" s="218"/>
      <c r="RI96" s="218"/>
      <c r="RJ96" s="218"/>
      <c r="RK96" s="218"/>
      <c r="RL96" s="218"/>
      <c r="RM96" s="218"/>
      <c r="RN96" s="218"/>
      <c r="RO96" s="218"/>
      <c r="RP96" s="218"/>
      <c r="RQ96" s="218"/>
      <c r="RR96" s="218"/>
      <c r="RS96" s="218"/>
      <c r="RT96" s="218"/>
      <c r="RU96" s="218"/>
      <c r="RV96" s="218"/>
      <c r="RW96" s="218"/>
      <c r="RX96" s="218"/>
      <c r="RY96" s="218"/>
      <c r="RZ96" s="218"/>
      <c r="SA96" s="218"/>
      <c r="SB96" s="218"/>
      <c r="SC96" s="218"/>
      <c r="SD96" s="218"/>
      <c r="SE96" s="218"/>
      <c r="SF96" s="218"/>
      <c r="SG96" s="218"/>
      <c r="SH96" s="218"/>
      <c r="SI96" s="218"/>
      <c r="SJ96" s="218"/>
      <c r="SK96" s="218"/>
      <c r="SL96" s="218"/>
      <c r="SM96" s="218"/>
      <c r="SN96" s="218"/>
      <c r="SO96" s="218"/>
      <c r="SP96" s="218"/>
      <c r="SQ96" s="218"/>
      <c r="SR96" s="218"/>
      <c r="SS96" s="218"/>
      <c r="ST96" s="218"/>
      <c r="SU96" s="218"/>
      <c r="SV96" s="218"/>
      <c r="SW96" s="218"/>
      <c r="SX96" s="218"/>
      <c r="SY96" s="218"/>
      <c r="SZ96" s="218"/>
      <c r="TA96" s="218"/>
      <c r="TB96" s="218"/>
      <c r="TC96" s="218"/>
      <c r="TD96" s="218"/>
      <c r="TE96" s="218"/>
      <c r="TF96" s="218"/>
      <c r="TG96" s="218"/>
      <c r="TH96" s="218"/>
      <c r="TI96" s="218"/>
      <c r="TJ96" s="218"/>
      <c r="TK96" s="218"/>
      <c r="TL96" s="218"/>
      <c r="TM96" s="218"/>
      <c r="TN96" s="218"/>
      <c r="TO96" s="218"/>
      <c r="TP96" s="218"/>
      <c r="TQ96" s="218"/>
      <c r="TR96" s="218"/>
      <c r="TS96" s="218"/>
      <c r="TT96" s="218"/>
      <c r="TU96" s="218"/>
      <c r="TV96" s="218"/>
      <c r="TW96" s="218"/>
      <c r="TX96" s="218"/>
      <c r="TY96" s="218"/>
      <c r="TZ96" s="218"/>
      <c r="UA96" s="218"/>
      <c r="UB96" s="218"/>
      <c r="UC96" s="218"/>
      <c r="UD96" s="218"/>
      <c r="UE96" s="218"/>
      <c r="UF96" s="218"/>
      <c r="UG96" s="218"/>
      <c r="UH96" s="218"/>
      <c r="UI96" s="218"/>
      <c r="UJ96" s="218"/>
      <c r="UK96" s="218"/>
      <c r="UL96" s="218"/>
      <c r="UM96" s="218"/>
      <c r="UN96" s="218"/>
      <c r="UO96" s="218"/>
      <c r="UP96" s="218"/>
      <c r="UQ96" s="218"/>
      <c r="UR96" s="218"/>
      <c r="US96" s="218"/>
      <c r="UT96" s="218"/>
      <c r="UU96" s="218"/>
      <c r="UV96" s="218"/>
      <c r="UW96" s="218"/>
      <c r="UX96" s="218"/>
      <c r="UY96" s="218"/>
      <c r="UZ96" s="218"/>
      <c r="VA96" s="218"/>
      <c r="VB96" s="218"/>
      <c r="VC96" s="218"/>
      <c r="VD96" s="218"/>
      <c r="VE96" s="218"/>
      <c r="VF96" s="218"/>
      <c r="VG96" s="218"/>
      <c r="VH96" s="218"/>
      <c r="VI96" s="218"/>
      <c r="VJ96" s="218"/>
      <c r="VK96" s="218"/>
      <c r="VL96" s="218"/>
      <c r="VM96" s="218"/>
      <c r="VN96" s="218"/>
      <c r="VO96" s="218"/>
      <c r="VP96" s="218"/>
      <c r="VQ96" s="218"/>
      <c r="VR96" s="218"/>
      <c r="VS96" s="218"/>
      <c r="VT96" s="218"/>
      <c r="VU96" s="218"/>
      <c r="VV96" s="218"/>
      <c r="VW96" s="218"/>
      <c r="VX96" s="218"/>
      <c r="VY96" s="218"/>
      <c r="VZ96" s="218"/>
      <c r="WA96" s="218"/>
      <c r="WB96" s="218"/>
      <c r="WC96" s="218"/>
      <c r="WD96" s="218"/>
      <c r="WE96" s="218"/>
      <c r="WF96" s="218"/>
      <c r="WG96" s="218"/>
      <c r="WH96" s="218"/>
      <c r="WI96" s="218"/>
      <c r="WJ96" s="218"/>
      <c r="WK96" s="218"/>
      <c r="WL96" s="218"/>
      <c r="WM96" s="218"/>
      <c r="WN96" s="218"/>
      <c r="WO96" s="218"/>
      <c r="WP96" s="218"/>
      <c r="WQ96" s="218"/>
      <c r="WR96" s="218"/>
      <c r="WS96" s="218"/>
      <c r="WT96" s="218"/>
      <c r="WU96" s="218"/>
      <c r="WV96" s="218"/>
      <c r="WW96" s="218"/>
      <c r="WX96" s="218"/>
      <c r="WY96" s="218"/>
      <c r="WZ96" s="218"/>
      <c r="XA96" s="218"/>
      <c r="XB96" s="218"/>
      <c r="XC96" s="218"/>
      <c r="XD96" s="218"/>
      <c r="XE96" s="218"/>
      <c r="XF96" s="218"/>
      <c r="XG96" s="218"/>
      <c r="XH96" s="218"/>
      <c r="XI96" s="218"/>
      <c r="XJ96" s="218"/>
      <c r="XK96" s="218"/>
      <c r="XL96" s="218"/>
      <c r="XM96" s="218"/>
      <c r="XN96" s="218"/>
      <c r="XO96" s="218"/>
      <c r="XP96" s="218"/>
      <c r="XQ96" s="218"/>
      <c r="XR96" s="218"/>
      <c r="XS96" s="218"/>
      <c r="XT96" s="218"/>
      <c r="XU96" s="218"/>
      <c r="XV96" s="218"/>
      <c r="XW96" s="218"/>
      <c r="XX96" s="218"/>
      <c r="XY96" s="218"/>
      <c r="XZ96" s="218"/>
      <c r="YA96" s="218"/>
      <c r="YB96" s="218"/>
      <c r="YC96" s="218"/>
      <c r="YD96" s="218"/>
      <c r="YE96" s="218"/>
      <c r="YF96" s="218"/>
      <c r="YG96" s="218"/>
      <c r="YH96" s="218"/>
      <c r="YI96" s="218"/>
      <c r="YJ96" s="218"/>
      <c r="YK96" s="218"/>
      <c r="YL96" s="218"/>
      <c r="YM96" s="218"/>
      <c r="YN96" s="218"/>
      <c r="YO96" s="218"/>
      <c r="YP96" s="218"/>
      <c r="YQ96" s="218"/>
      <c r="YR96" s="218"/>
      <c r="YS96" s="218"/>
      <c r="YT96" s="218"/>
      <c r="YU96" s="218"/>
      <c r="YV96" s="218"/>
      <c r="YW96" s="218"/>
      <c r="YX96" s="218"/>
      <c r="YY96" s="218"/>
      <c r="YZ96" s="218"/>
      <c r="ZA96" s="218"/>
      <c r="ZB96" s="218"/>
      <c r="ZC96" s="218"/>
      <c r="ZD96" s="218"/>
      <c r="ZE96" s="218"/>
      <c r="ZF96" s="218"/>
      <c r="ZG96" s="218"/>
      <c r="ZH96" s="218"/>
      <c r="ZI96" s="218"/>
      <c r="ZJ96" s="218"/>
      <c r="ZK96" s="218"/>
      <c r="ZL96" s="218"/>
      <c r="ZM96" s="218"/>
      <c r="ZN96" s="218"/>
      <c r="ZO96" s="218"/>
      <c r="ZP96" s="218"/>
      <c r="ZQ96" s="218"/>
      <c r="ZR96" s="218"/>
      <c r="ZS96" s="218"/>
      <c r="ZT96" s="218"/>
      <c r="ZU96" s="218"/>
      <c r="ZV96" s="218"/>
      <c r="ZW96" s="218"/>
      <c r="ZX96" s="218"/>
      <c r="ZY96" s="218"/>
      <c r="ZZ96" s="218"/>
      <c r="AAA96" s="218"/>
      <c r="AAB96" s="218"/>
      <c r="AAC96" s="218"/>
      <c r="AAD96" s="218"/>
      <c r="AAE96" s="218"/>
      <c r="AAF96" s="218"/>
      <c r="AAG96" s="218"/>
      <c r="AAH96" s="218"/>
      <c r="AAI96" s="218"/>
      <c r="AAJ96" s="218"/>
      <c r="AAK96" s="218"/>
      <c r="AAL96" s="218"/>
      <c r="AAM96" s="218"/>
      <c r="AAN96" s="218"/>
      <c r="AAO96" s="218"/>
      <c r="AAP96" s="218"/>
      <c r="AAQ96" s="218"/>
      <c r="AAR96" s="218"/>
      <c r="AAS96" s="218"/>
      <c r="AAT96" s="218"/>
      <c r="AAU96" s="218"/>
      <c r="AAV96" s="218"/>
      <c r="AAW96" s="218"/>
      <c r="AAX96" s="218"/>
      <c r="AAY96" s="218"/>
      <c r="AAZ96" s="218"/>
      <c r="ABA96" s="218"/>
      <c r="ABB96" s="218"/>
      <c r="ABC96" s="218"/>
      <c r="ABD96" s="218"/>
      <c r="ABE96" s="218"/>
      <c r="ABF96" s="218"/>
      <c r="ABG96" s="218"/>
      <c r="ABH96" s="218"/>
      <c r="ABI96" s="218"/>
      <c r="ABJ96" s="218"/>
      <c r="ABK96" s="218"/>
      <c r="ABL96" s="218"/>
      <c r="ABM96" s="218"/>
      <c r="ABN96" s="218"/>
      <c r="ABO96" s="218"/>
      <c r="ABP96" s="218"/>
      <c r="ABQ96" s="218"/>
      <c r="ABR96" s="218"/>
      <c r="ABS96" s="218"/>
      <c r="ABT96" s="218"/>
      <c r="ABU96" s="218"/>
      <c r="ABV96" s="218"/>
      <c r="ABW96" s="218"/>
      <c r="ABX96" s="218"/>
      <c r="ABY96" s="218"/>
      <c r="ABZ96" s="218"/>
      <c r="ACA96" s="218"/>
      <c r="ACB96" s="218"/>
      <c r="ACC96" s="218"/>
      <c r="ACD96" s="218"/>
      <c r="ACE96" s="218"/>
      <c r="ACF96" s="218"/>
      <c r="ACG96" s="218"/>
      <c r="ACH96" s="218"/>
      <c r="ACI96" s="218"/>
      <c r="ACJ96" s="218"/>
      <c r="ACK96" s="218"/>
      <c r="ACL96" s="218"/>
      <c r="ACM96" s="218"/>
      <c r="ACN96" s="218"/>
      <c r="ACO96" s="218"/>
      <c r="ACP96" s="218"/>
      <c r="ACQ96" s="218"/>
      <c r="ACR96" s="218"/>
      <c r="ACS96" s="218"/>
      <c r="ACT96" s="218"/>
      <c r="ACU96" s="218"/>
      <c r="ACV96" s="218"/>
      <c r="ACW96" s="218"/>
      <c r="ACX96" s="218"/>
      <c r="ACY96" s="218"/>
      <c r="ACZ96" s="218"/>
      <c r="ADA96" s="218"/>
      <c r="ADB96" s="218"/>
      <c r="ADC96" s="218"/>
      <c r="ADD96" s="218"/>
      <c r="ADE96" s="218"/>
      <c r="ADF96" s="218"/>
      <c r="ADG96" s="218"/>
      <c r="ADH96" s="218"/>
      <c r="ADI96" s="218"/>
      <c r="ADJ96" s="218"/>
      <c r="ADK96" s="218"/>
      <c r="ADL96" s="218"/>
      <c r="ADM96" s="218"/>
      <c r="ADN96" s="218"/>
      <c r="ADO96" s="218"/>
      <c r="ADP96" s="218"/>
      <c r="ADQ96" s="218"/>
      <c r="ADR96" s="218"/>
      <c r="ADS96" s="218"/>
      <c r="ADT96" s="218"/>
      <c r="ADU96" s="218"/>
      <c r="ADV96" s="218"/>
      <c r="ADW96" s="218"/>
      <c r="ADX96" s="218"/>
      <c r="ADY96" s="218"/>
      <c r="ADZ96" s="218"/>
      <c r="AEA96" s="218"/>
      <c r="AEB96" s="218"/>
      <c r="AEC96" s="218"/>
      <c r="AED96" s="218"/>
      <c r="AEE96" s="218"/>
      <c r="AEF96" s="218"/>
      <c r="AEG96" s="218"/>
      <c r="AEH96" s="218"/>
      <c r="AEI96" s="218"/>
      <c r="AEJ96" s="218"/>
      <c r="AEK96" s="218"/>
      <c r="AEL96" s="218"/>
      <c r="AEM96" s="218"/>
      <c r="AEN96" s="218"/>
      <c r="AEO96" s="218"/>
      <c r="AEP96" s="218"/>
      <c r="AEQ96" s="218"/>
      <c r="AER96" s="218"/>
      <c r="AES96" s="218"/>
      <c r="AET96" s="218"/>
      <c r="AEU96" s="218"/>
      <c r="AEV96" s="218"/>
      <c r="AEW96" s="218"/>
      <c r="AEX96" s="218"/>
      <c r="AEY96" s="218"/>
      <c r="AEZ96" s="218"/>
      <c r="AFA96" s="218"/>
      <c r="AFB96" s="218"/>
      <c r="AFC96" s="218"/>
      <c r="AFD96" s="218"/>
      <c r="AFE96" s="218"/>
      <c r="AFF96" s="218"/>
      <c r="AFG96" s="218"/>
      <c r="AFH96" s="218"/>
      <c r="AFI96" s="218"/>
      <c r="AFJ96" s="218"/>
      <c r="AFK96" s="218"/>
      <c r="AFL96" s="218"/>
      <c r="AFM96" s="218"/>
      <c r="AFN96" s="218"/>
      <c r="AFO96" s="218"/>
      <c r="AFP96" s="218"/>
      <c r="AFQ96" s="218"/>
      <c r="AFR96" s="218"/>
      <c r="AFS96" s="218"/>
      <c r="AFT96" s="218"/>
      <c r="AFU96" s="218"/>
      <c r="AFV96" s="218"/>
      <c r="AFW96" s="218"/>
      <c r="AFX96" s="218"/>
      <c r="AFY96" s="218"/>
      <c r="AFZ96" s="218"/>
      <c r="AGA96" s="218"/>
      <c r="AGB96" s="218"/>
      <c r="AGC96" s="218"/>
      <c r="AGD96" s="218"/>
      <c r="AGE96" s="218"/>
      <c r="AGF96" s="218"/>
      <c r="AGG96" s="218"/>
      <c r="AGH96" s="218"/>
      <c r="AGI96" s="218"/>
      <c r="AGJ96" s="218"/>
      <c r="AGK96" s="218"/>
      <c r="AGL96" s="218"/>
      <c r="AGM96" s="218"/>
      <c r="AGN96" s="218"/>
      <c r="AGO96" s="218"/>
      <c r="AGP96" s="218"/>
      <c r="AGQ96" s="218"/>
      <c r="AGR96" s="218"/>
      <c r="AGS96" s="218"/>
      <c r="AGT96" s="218"/>
      <c r="AGU96" s="218"/>
      <c r="AGV96" s="218"/>
      <c r="AGW96" s="218"/>
      <c r="AGX96" s="218"/>
      <c r="AGY96" s="218"/>
      <c r="AGZ96" s="218"/>
      <c r="AHA96" s="218"/>
      <c r="AHB96" s="218"/>
      <c r="AHC96" s="218"/>
      <c r="AHD96" s="218"/>
      <c r="AHE96" s="218"/>
      <c r="AHF96" s="218"/>
      <c r="AHG96" s="218"/>
      <c r="AHH96" s="218"/>
      <c r="AHI96" s="218"/>
      <c r="AHJ96" s="218"/>
      <c r="AHK96" s="218"/>
      <c r="AHL96" s="218"/>
      <c r="AHM96" s="218"/>
      <c r="AHN96" s="218"/>
      <c r="AHO96" s="218"/>
      <c r="AHP96" s="218"/>
      <c r="AHQ96" s="218"/>
      <c r="AHR96" s="218"/>
      <c r="AHS96" s="218"/>
      <c r="AHT96" s="218"/>
      <c r="AHU96" s="218"/>
      <c r="AHV96" s="218"/>
      <c r="AHW96" s="218"/>
      <c r="AHX96" s="218"/>
      <c r="AHY96" s="218"/>
      <c r="AHZ96" s="218"/>
      <c r="AIA96" s="218"/>
      <c r="AIB96" s="218"/>
      <c r="AIC96" s="218"/>
      <c r="AID96" s="218"/>
      <c r="AIE96" s="218"/>
      <c r="AIF96" s="218"/>
      <c r="AIG96" s="218"/>
      <c r="AIH96" s="218"/>
      <c r="AII96" s="218"/>
      <c r="AIJ96" s="218"/>
      <c r="AIK96" s="218"/>
      <c r="AIL96" s="218"/>
      <c r="AIM96" s="218"/>
      <c r="AIN96" s="218"/>
      <c r="AIO96" s="218"/>
      <c r="AIP96" s="218"/>
      <c r="AIQ96" s="218"/>
      <c r="AIR96" s="218"/>
      <c r="AIS96" s="218"/>
      <c r="AIT96" s="218"/>
      <c r="AIU96" s="218"/>
      <c r="AIV96" s="218"/>
      <c r="AIW96" s="218"/>
      <c r="AIX96" s="218"/>
      <c r="AIY96" s="218"/>
      <c r="AIZ96" s="218"/>
      <c r="AJA96" s="218"/>
      <c r="AJB96" s="218"/>
      <c r="AJC96" s="218"/>
      <c r="AJD96" s="218"/>
      <c r="AJE96" s="218"/>
      <c r="AJF96" s="218"/>
      <c r="AJG96" s="218"/>
      <c r="AJH96" s="218"/>
      <c r="AJI96" s="218"/>
      <c r="AJJ96" s="218"/>
      <c r="AJK96" s="218"/>
      <c r="AJL96" s="218"/>
      <c r="AJM96" s="218"/>
      <c r="AJN96" s="218"/>
      <c r="AJO96" s="218"/>
      <c r="AJP96" s="218"/>
      <c r="AJQ96" s="218"/>
      <c r="AJR96" s="218"/>
      <c r="AJS96" s="218"/>
      <c r="AJT96" s="218"/>
      <c r="AJU96" s="218"/>
      <c r="AJV96" s="218"/>
      <c r="AJW96" s="218"/>
      <c r="AJX96" s="218"/>
      <c r="AJY96" s="218"/>
      <c r="AJZ96" s="218"/>
      <c r="AKA96" s="218"/>
      <c r="AKB96" s="218"/>
      <c r="AKC96" s="218"/>
      <c r="AKD96" s="218"/>
      <c r="AKE96" s="218"/>
      <c r="AKF96" s="218"/>
      <c r="AKG96" s="218"/>
      <c r="AKH96" s="218"/>
      <c r="AKI96" s="218"/>
      <c r="AKJ96" s="218"/>
      <c r="AKK96" s="218"/>
      <c r="AKL96" s="218"/>
      <c r="AKM96" s="218"/>
      <c r="AKN96" s="218"/>
      <c r="AKO96" s="218"/>
      <c r="AKP96" s="218"/>
      <c r="AKQ96" s="218"/>
      <c r="AKR96" s="218"/>
      <c r="AKS96" s="218"/>
      <c r="AKT96" s="218"/>
      <c r="AKU96" s="218"/>
      <c r="AKV96" s="218"/>
      <c r="AKW96" s="218"/>
      <c r="AKX96" s="218"/>
      <c r="AKY96" s="218"/>
      <c r="AKZ96" s="218"/>
      <c r="ALA96" s="218"/>
      <c r="ALB96" s="218"/>
      <c r="ALC96" s="218"/>
      <c r="ALD96" s="218"/>
      <c r="ALE96" s="218"/>
      <c r="ALF96" s="218"/>
      <c r="ALG96" s="218"/>
      <c r="ALH96" s="218"/>
      <c r="ALI96" s="218"/>
      <c r="ALJ96" s="218"/>
      <c r="ALK96" s="218"/>
      <c r="ALL96" s="218"/>
      <c r="ALM96" s="218"/>
      <c r="ALN96" s="218"/>
      <c r="ALO96" s="218"/>
      <c r="ALP96" s="218"/>
      <c r="ALQ96" s="218"/>
      <c r="ALR96" s="218"/>
      <c r="ALS96" s="218"/>
      <c r="ALT96" s="218"/>
      <c r="ALU96" s="218"/>
      <c r="ALV96" s="218"/>
      <c r="ALW96" s="218"/>
      <c r="ALX96" s="218"/>
      <c r="ALY96" s="218"/>
      <c r="ALZ96" s="218"/>
      <c r="AMA96" s="218"/>
      <c r="AMB96" s="218"/>
      <c r="AMC96" s="218"/>
      <c r="AMD96" s="218"/>
      <c r="AME96" s="218"/>
      <c r="AMF96" s="218"/>
      <c r="AMG96" s="218"/>
      <c r="AMH96" s="218"/>
      <c r="AMI96" s="218"/>
      <c r="AMJ96" s="218"/>
      <c r="AMK96" s="218"/>
      <c r="AML96" s="218"/>
      <c r="AMM96" s="218"/>
      <c r="AMN96" s="218"/>
      <c r="AMO96" s="218"/>
      <c r="AMP96" s="218"/>
      <c r="AMQ96" s="218"/>
    </row>
    <row r="97" spans="1:1031" ht="75.75" customHeight="1" thickBot="1" x14ac:dyDescent="0.3">
      <c r="A97" s="162">
        <v>77</v>
      </c>
      <c r="B97" s="258"/>
      <c r="C97" s="163" t="s">
        <v>95</v>
      </c>
      <c r="D97" s="163" t="s">
        <v>93</v>
      </c>
      <c r="E97" s="65" t="s">
        <v>366</v>
      </c>
      <c r="F97" s="48" t="s">
        <v>94</v>
      </c>
      <c r="G97" s="49" t="s">
        <v>241</v>
      </c>
      <c r="H97" s="50" t="s">
        <v>192</v>
      </c>
      <c r="I97" s="51">
        <v>42339</v>
      </c>
      <c r="J97" s="51">
        <v>43100</v>
      </c>
      <c r="K97" s="49" t="s">
        <v>164</v>
      </c>
      <c r="L97" s="49" t="s">
        <v>29</v>
      </c>
      <c r="M97" s="49" t="s">
        <v>30</v>
      </c>
      <c r="N97" s="49" t="s">
        <v>30</v>
      </c>
      <c r="O97" s="49" t="s">
        <v>31</v>
      </c>
      <c r="P97" s="49">
        <v>121</v>
      </c>
      <c r="Q97" s="67">
        <v>11507286.039999999</v>
      </c>
      <c r="R97" s="67">
        <v>0</v>
      </c>
      <c r="S97" s="67">
        <v>2079449.96</v>
      </c>
      <c r="T97" s="67">
        <f t="shared" si="14"/>
        <v>13586736</v>
      </c>
      <c r="U97" s="67">
        <v>0</v>
      </c>
      <c r="V97" s="67">
        <v>918</v>
      </c>
      <c r="W97" s="110">
        <f t="shared" si="4"/>
        <v>13587654</v>
      </c>
      <c r="X97" s="53" t="s">
        <v>288</v>
      </c>
      <c r="Y97" s="54">
        <v>2</v>
      </c>
      <c r="Z97" s="52">
        <v>11507286.039999999</v>
      </c>
      <c r="AA97" s="52">
        <v>0</v>
      </c>
      <c r="AB97" s="102"/>
      <c r="AC97" s="102"/>
      <c r="AD97" s="102"/>
      <c r="AE97" s="102"/>
    </row>
    <row r="98" spans="1:1031" s="27" customFormat="1" ht="103.5" customHeight="1" thickBot="1" x14ac:dyDescent="0.3">
      <c r="A98" s="162">
        <v>78</v>
      </c>
      <c r="B98" s="258"/>
      <c r="C98" s="163" t="s">
        <v>95</v>
      </c>
      <c r="D98" s="163" t="s">
        <v>115</v>
      </c>
      <c r="E98" s="65" t="s">
        <v>367</v>
      </c>
      <c r="F98" s="48" t="s">
        <v>112</v>
      </c>
      <c r="G98" s="49" t="s">
        <v>248</v>
      </c>
      <c r="H98" s="50" t="s">
        <v>193</v>
      </c>
      <c r="I98" s="51">
        <v>42095</v>
      </c>
      <c r="J98" s="51">
        <v>43100</v>
      </c>
      <c r="K98" s="49" t="s">
        <v>164</v>
      </c>
      <c r="L98" s="49" t="s">
        <v>29</v>
      </c>
      <c r="M98" s="49" t="s">
        <v>30</v>
      </c>
      <c r="N98" s="49" t="s">
        <v>30</v>
      </c>
      <c r="O98" s="49" t="s">
        <v>31</v>
      </c>
      <c r="P98" s="49">
        <v>121</v>
      </c>
      <c r="Q98" s="67">
        <v>18247933.600000001</v>
      </c>
      <c r="R98" s="67">
        <v>0</v>
      </c>
      <c r="S98" s="67">
        <v>3297533.79</v>
      </c>
      <c r="T98" s="67">
        <f t="shared" si="14"/>
        <v>21545467.390000001</v>
      </c>
      <c r="U98" s="67">
        <v>0</v>
      </c>
      <c r="V98" s="67">
        <v>28699.200000000001</v>
      </c>
      <c r="W98" s="110">
        <f t="shared" si="4"/>
        <v>21574166.59</v>
      </c>
      <c r="X98" s="53" t="s">
        <v>288</v>
      </c>
      <c r="Y98" s="54">
        <v>1</v>
      </c>
      <c r="Z98" s="52">
        <v>18247933.600000001</v>
      </c>
      <c r="AA98" s="52">
        <v>0</v>
      </c>
      <c r="AB98" s="102"/>
      <c r="AC98" s="102"/>
      <c r="AD98" s="102"/>
      <c r="AE98" s="102"/>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c r="IW98" s="26"/>
      <c r="IX98" s="26"/>
      <c r="IY98" s="26"/>
      <c r="IZ98" s="26"/>
      <c r="JA98" s="26"/>
      <c r="JB98" s="26"/>
      <c r="JC98" s="26"/>
      <c r="JD98" s="26"/>
      <c r="JE98" s="26"/>
      <c r="JF98" s="26"/>
      <c r="JG98" s="26"/>
      <c r="JH98" s="26"/>
      <c r="JI98" s="26"/>
      <c r="JJ98" s="26"/>
      <c r="JK98" s="26"/>
      <c r="JL98" s="26"/>
      <c r="JM98" s="26"/>
      <c r="JN98" s="26"/>
      <c r="JO98" s="26"/>
      <c r="JP98" s="26"/>
      <c r="JQ98" s="26"/>
      <c r="JR98" s="26"/>
      <c r="JS98" s="26"/>
      <c r="JT98" s="26"/>
      <c r="JU98" s="26"/>
      <c r="JV98" s="26"/>
      <c r="JW98" s="26"/>
      <c r="JX98" s="26"/>
      <c r="JY98" s="26"/>
      <c r="JZ98" s="26"/>
      <c r="KA98" s="26"/>
      <c r="KB98" s="26"/>
      <c r="KC98" s="26"/>
      <c r="KD98" s="26"/>
      <c r="KE98" s="26"/>
      <c r="KF98" s="26"/>
      <c r="KG98" s="26"/>
      <c r="KH98" s="26"/>
      <c r="KI98" s="26"/>
      <c r="KJ98" s="26"/>
      <c r="KK98" s="26"/>
      <c r="KL98" s="26"/>
      <c r="KM98" s="26"/>
      <c r="KN98" s="26"/>
      <c r="KO98" s="26"/>
      <c r="KP98" s="26"/>
      <c r="KQ98" s="26"/>
      <c r="KR98" s="26"/>
      <c r="KS98" s="26"/>
      <c r="KT98" s="26"/>
      <c r="KU98" s="26"/>
      <c r="KV98" s="26"/>
      <c r="KW98" s="26"/>
      <c r="KX98" s="26"/>
      <c r="KY98" s="26"/>
      <c r="KZ98" s="26"/>
      <c r="LA98" s="26"/>
      <c r="LB98" s="26"/>
      <c r="LC98" s="26"/>
      <c r="LD98" s="26"/>
      <c r="LE98" s="26"/>
      <c r="LF98" s="26"/>
      <c r="LG98" s="26"/>
      <c r="LH98" s="26"/>
      <c r="LI98" s="26"/>
      <c r="LJ98" s="26"/>
      <c r="LK98" s="26"/>
      <c r="LL98" s="26"/>
      <c r="LM98" s="26"/>
      <c r="LN98" s="26"/>
      <c r="LO98" s="26"/>
      <c r="LP98" s="26"/>
      <c r="LQ98" s="26"/>
      <c r="LR98" s="26"/>
      <c r="LS98" s="26"/>
      <c r="LT98" s="26"/>
      <c r="LU98" s="26"/>
      <c r="LV98" s="26"/>
      <c r="LW98" s="26"/>
      <c r="LX98" s="26"/>
      <c r="LY98" s="26"/>
      <c r="LZ98" s="26"/>
      <c r="MA98" s="26"/>
      <c r="MB98" s="26"/>
      <c r="MC98" s="26"/>
      <c r="MD98" s="26"/>
      <c r="ME98" s="26"/>
      <c r="MF98" s="26"/>
      <c r="MG98" s="26"/>
      <c r="MH98" s="26"/>
      <c r="MI98" s="26"/>
      <c r="MJ98" s="26"/>
      <c r="MK98" s="26"/>
      <c r="ML98" s="26"/>
      <c r="MM98" s="26"/>
      <c r="MN98" s="26"/>
      <c r="MO98" s="26"/>
      <c r="MP98" s="26"/>
      <c r="MQ98" s="26"/>
      <c r="MR98" s="26"/>
      <c r="MS98" s="26"/>
      <c r="MT98" s="26"/>
      <c r="MU98" s="26"/>
      <c r="MV98" s="26"/>
      <c r="MW98" s="26"/>
      <c r="MX98" s="26"/>
      <c r="MY98" s="26"/>
      <c r="MZ98" s="26"/>
      <c r="NA98" s="26"/>
      <c r="NB98" s="26"/>
      <c r="NC98" s="26"/>
      <c r="ND98" s="26"/>
      <c r="NE98" s="26"/>
      <c r="NF98" s="26"/>
      <c r="NG98" s="26"/>
      <c r="NH98" s="26"/>
      <c r="NI98" s="26"/>
      <c r="NJ98" s="26"/>
      <c r="NK98" s="26"/>
      <c r="NL98" s="26"/>
      <c r="NM98" s="26"/>
      <c r="NN98" s="26"/>
      <c r="NO98" s="26"/>
      <c r="NP98" s="26"/>
      <c r="NQ98" s="26"/>
      <c r="NR98" s="26"/>
      <c r="NS98" s="26"/>
      <c r="NT98" s="26"/>
      <c r="NU98" s="26"/>
      <c r="NV98" s="26"/>
      <c r="NW98" s="26"/>
      <c r="NX98" s="26"/>
      <c r="NY98" s="26"/>
      <c r="NZ98" s="26"/>
      <c r="OA98" s="26"/>
      <c r="OB98" s="26"/>
      <c r="OC98" s="26"/>
      <c r="OD98" s="26"/>
      <c r="OE98" s="26"/>
      <c r="OF98" s="26"/>
      <c r="OG98" s="26"/>
      <c r="OH98" s="26"/>
      <c r="OI98" s="26"/>
      <c r="OJ98" s="26"/>
      <c r="OK98" s="26"/>
      <c r="OL98" s="26"/>
      <c r="OM98" s="26"/>
      <c r="ON98" s="26"/>
      <c r="OO98" s="26"/>
      <c r="OP98" s="26"/>
      <c r="OQ98" s="26"/>
      <c r="OR98" s="26"/>
      <c r="OS98" s="26"/>
      <c r="OT98" s="26"/>
      <c r="OU98" s="26"/>
      <c r="OV98" s="26"/>
      <c r="OW98" s="26"/>
      <c r="OX98" s="26"/>
      <c r="OY98" s="26"/>
      <c r="OZ98" s="26"/>
      <c r="PA98" s="26"/>
      <c r="PB98" s="26"/>
      <c r="PC98" s="26"/>
      <c r="PD98" s="26"/>
      <c r="PE98" s="26"/>
      <c r="PF98" s="26"/>
      <c r="PG98" s="26"/>
      <c r="PH98" s="26"/>
      <c r="PI98" s="26"/>
      <c r="PJ98" s="26"/>
      <c r="PK98" s="26"/>
      <c r="PL98" s="26"/>
      <c r="PM98" s="26"/>
      <c r="PN98" s="26"/>
      <c r="PO98" s="26"/>
      <c r="PP98" s="26"/>
      <c r="PQ98" s="26"/>
      <c r="PR98" s="26"/>
      <c r="PS98" s="26"/>
      <c r="PT98" s="26"/>
      <c r="PU98" s="26"/>
      <c r="PV98" s="26"/>
      <c r="PW98" s="26"/>
      <c r="PX98" s="26"/>
      <c r="PY98" s="26"/>
      <c r="PZ98" s="26"/>
      <c r="QA98" s="26"/>
      <c r="QB98" s="26"/>
      <c r="QC98" s="26"/>
      <c r="QD98" s="26"/>
      <c r="QE98" s="26"/>
      <c r="QF98" s="26"/>
      <c r="QG98" s="26"/>
      <c r="QH98" s="26"/>
      <c r="QI98" s="26"/>
      <c r="QJ98" s="26"/>
      <c r="QK98" s="26"/>
      <c r="QL98" s="26"/>
      <c r="QM98" s="26"/>
      <c r="QN98" s="26"/>
      <c r="QO98" s="26"/>
      <c r="QP98" s="26"/>
      <c r="QQ98" s="26"/>
      <c r="QR98" s="26"/>
      <c r="QS98" s="26"/>
      <c r="QT98" s="26"/>
      <c r="QU98" s="26"/>
      <c r="QV98" s="26"/>
      <c r="QW98" s="26"/>
      <c r="QX98" s="26"/>
      <c r="QY98" s="26"/>
      <c r="QZ98" s="26"/>
      <c r="RA98" s="26"/>
      <c r="RB98" s="26"/>
      <c r="RC98" s="26"/>
      <c r="RD98" s="26"/>
      <c r="RE98" s="26"/>
      <c r="RF98" s="26"/>
      <c r="RG98" s="26"/>
      <c r="RH98" s="26"/>
      <c r="RI98" s="26"/>
      <c r="RJ98" s="26"/>
      <c r="RK98" s="26"/>
      <c r="RL98" s="26"/>
      <c r="RM98" s="26"/>
      <c r="RN98" s="26"/>
      <c r="RO98" s="26"/>
      <c r="RP98" s="26"/>
      <c r="RQ98" s="26"/>
      <c r="RR98" s="26"/>
      <c r="RS98" s="26"/>
      <c r="RT98" s="26"/>
      <c r="RU98" s="26"/>
      <c r="RV98" s="26"/>
      <c r="RW98" s="26"/>
      <c r="RX98" s="26"/>
      <c r="RY98" s="26"/>
      <c r="RZ98" s="26"/>
      <c r="SA98" s="26"/>
      <c r="SB98" s="26"/>
      <c r="SC98" s="26"/>
      <c r="SD98" s="26"/>
      <c r="SE98" s="26"/>
      <c r="SF98" s="26"/>
      <c r="SG98" s="26"/>
      <c r="SH98" s="26"/>
      <c r="SI98" s="26"/>
      <c r="SJ98" s="26"/>
      <c r="SK98" s="26"/>
      <c r="SL98" s="26"/>
      <c r="SM98" s="26"/>
      <c r="SN98" s="26"/>
      <c r="SO98" s="26"/>
      <c r="SP98" s="26"/>
      <c r="SQ98" s="26"/>
      <c r="SR98" s="26"/>
      <c r="SS98" s="26"/>
      <c r="ST98" s="26"/>
      <c r="SU98" s="26"/>
      <c r="SV98" s="26"/>
      <c r="SW98" s="26"/>
      <c r="SX98" s="26"/>
      <c r="SY98" s="26"/>
      <c r="SZ98" s="26"/>
      <c r="TA98" s="26"/>
      <c r="TB98" s="26"/>
      <c r="TC98" s="26"/>
      <c r="TD98" s="26"/>
      <c r="TE98" s="26"/>
      <c r="TF98" s="26"/>
      <c r="TG98" s="26"/>
      <c r="TH98" s="26"/>
      <c r="TI98" s="26"/>
      <c r="TJ98" s="26"/>
      <c r="TK98" s="26"/>
      <c r="TL98" s="26"/>
      <c r="TM98" s="26"/>
      <c r="TN98" s="26"/>
      <c r="TO98" s="26"/>
      <c r="TP98" s="26"/>
      <c r="TQ98" s="26"/>
      <c r="TR98" s="26"/>
      <c r="TS98" s="26"/>
      <c r="TT98" s="26"/>
      <c r="TU98" s="26"/>
      <c r="TV98" s="26"/>
      <c r="TW98" s="26"/>
      <c r="TX98" s="26"/>
      <c r="TY98" s="26"/>
      <c r="TZ98" s="26"/>
      <c r="UA98" s="26"/>
      <c r="UB98" s="26"/>
      <c r="UC98" s="26"/>
      <c r="UD98" s="26"/>
      <c r="UE98" s="26"/>
      <c r="UF98" s="26"/>
      <c r="UG98" s="26"/>
      <c r="UH98" s="26"/>
      <c r="UI98" s="26"/>
      <c r="UJ98" s="26"/>
      <c r="UK98" s="26"/>
      <c r="UL98" s="26"/>
      <c r="UM98" s="26"/>
      <c r="UN98" s="26"/>
      <c r="UO98" s="26"/>
      <c r="UP98" s="26"/>
      <c r="UQ98" s="26"/>
      <c r="UR98" s="26"/>
      <c r="US98" s="26"/>
      <c r="UT98" s="26"/>
      <c r="UU98" s="26"/>
      <c r="UV98" s="26"/>
      <c r="UW98" s="26"/>
      <c r="UX98" s="26"/>
      <c r="UY98" s="26"/>
      <c r="UZ98" s="26"/>
      <c r="VA98" s="26"/>
      <c r="VB98" s="26"/>
      <c r="VC98" s="26"/>
      <c r="VD98" s="26"/>
      <c r="VE98" s="26"/>
      <c r="VF98" s="26"/>
      <c r="VG98" s="26"/>
      <c r="VH98" s="26"/>
      <c r="VI98" s="26"/>
      <c r="VJ98" s="26"/>
      <c r="VK98" s="26"/>
      <c r="VL98" s="26"/>
      <c r="VM98" s="26"/>
      <c r="VN98" s="26"/>
      <c r="VO98" s="26"/>
      <c r="VP98" s="26"/>
      <c r="VQ98" s="26"/>
      <c r="VR98" s="26"/>
      <c r="VS98" s="26"/>
      <c r="VT98" s="26"/>
      <c r="VU98" s="26"/>
      <c r="VV98" s="26"/>
      <c r="VW98" s="26"/>
      <c r="VX98" s="26"/>
      <c r="VY98" s="26"/>
      <c r="VZ98" s="26"/>
      <c r="WA98" s="26"/>
      <c r="WB98" s="26"/>
      <c r="WC98" s="26"/>
      <c r="WD98" s="26"/>
      <c r="WE98" s="26"/>
      <c r="WF98" s="26"/>
      <c r="WG98" s="26"/>
      <c r="WH98" s="26"/>
      <c r="WI98" s="26"/>
      <c r="WJ98" s="26"/>
      <c r="WK98" s="26"/>
      <c r="WL98" s="26"/>
      <c r="WM98" s="26"/>
      <c r="WN98" s="26"/>
      <c r="WO98" s="26"/>
      <c r="WP98" s="26"/>
      <c r="WQ98" s="26"/>
      <c r="WR98" s="26"/>
      <c r="WS98" s="26"/>
      <c r="WT98" s="26"/>
      <c r="WU98" s="26"/>
      <c r="WV98" s="26"/>
      <c r="WW98" s="26"/>
      <c r="WX98" s="26"/>
      <c r="WY98" s="26"/>
      <c r="WZ98" s="26"/>
      <c r="XA98" s="26"/>
      <c r="XB98" s="26"/>
      <c r="XC98" s="26"/>
      <c r="XD98" s="26"/>
      <c r="XE98" s="26"/>
      <c r="XF98" s="26"/>
      <c r="XG98" s="26"/>
      <c r="XH98" s="26"/>
      <c r="XI98" s="26"/>
      <c r="XJ98" s="26"/>
      <c r="XK98" s="26"/>
      <c r="XL98" s="26"/>
      <c r="XM98" s="26"/>
      <c r="XN98" s="26"/>
      <c r="XO98" s="26"/>
      <c r="XP98" s="26"/>
      <c r="XQ98" s="26"/>
      <c r="XR98" s="26"/>
      <c r="XS98" s="26"/>
      <c r="XT98" s="26"/>
      <c r="XU98" s="26"/>
      <c r="XV98" s="26"/>
      <c r="XW98" s="26"/>
      <c r="XX98" s="26"/>
      <c r="XY98" s="26"/>
      <c r="XZ98" s="26"/>
      <c r="YA98" s="26"/>
      <c r="YB98" s="26"/>
      <c r="YC98" s="26"/>
      <c r="YD98" s="26"/>
      <c r="YE98" s="26"/>
      <c r="YF98" s="26"/>
      <c r="YG98" s="26"/>
      <c r="YH98" s="26"/>
      <c r="YI98" s="26"/>
      <c r="YJ98" s="26"/>
      <c r="YK98" s="26"/>
      <c r="YL98" s="26"/>
      <c r="YM98" s="26"/>
      <c r="YN98" s="26"/>
      <c r="YO98" s="26"/>
      <c r="YP98" s="26"/>
      <c r="YQ98" s="26"/>
      <c r="YR98" s="26"/>
      <c r="YS98" s="26"/>
      <c r="YT98" s="26"/>
      <c r="YU98" s="26"/>
      <c r="YV98" s="26"/>
      <c r="YW98" s="26"/>
      <c r="YX98" s="26"/>
      <c r="YY98" s="26"/>
      <c r="YZ98" s="26"/>
      <c r="ZA98" s="26"/>
      <c r="ZB98" s="26"/>
      <c r="ZC98" s="26"/>
      <c r="ZD98" s="26"/>
      <c r="ZE98" s="26"/>
      <c r="ZF98" s="26"/>
      <c r="ZG98" s="26"/>
      <c r="ZH98" s="26"/>
      <c r="ZI98" s="26"/>
      <c r="ZJ98" s="26"/>
      <c r="ZK98" s="26"/>
      <c r="ZL98" s="26"/>
      <c r="ZM98" s="26"/>
      <c r="ZN98" s="26"/>
      <c r="ZO98" s="26"/>
      <c r="ZP98" s="26"/>
      <c r="ZQ98" s="26"/>
      <c r="ZR98" s="26"/>
      <c r="ZS98" s="26"/>
      <c r="ZT98" s="26"/>
      <c r="ZU98" s="26"/>
      <c r="ZV98" s="26"/>
      <c r="ZW98" s="26"/>
      <c r="ZX98" s="26"/>
      <c r="ZY98" s="26"/>
      <c r="ZZ98" s="26"/>
      <c r="AAA98" s="26"/>
      <c r="AAB98" s="26"/>
      <c r="AAC98" s="26"/>
      <c r="AAD98" s="26"/>
      <c r="AAE98" s="26"/>
      <c r="AAF98" s="26"/>
      <c r="AAG98" s="26"/>
      <c r="AAH98" s="26"/>
      <c r="AAI98" s="26"/>
      <c r="AAJ98" s="26"/>
      <c r="AAK98" s="26"/>
      <c r="AAL98" s="26"/>
      <c r="AAM98" s="26"/>
      <c r="AAN98" s="26"/>
      <c r="AAO98" s="26"/>
      <c r="AAP98" s="26"/>
      <c r="AAQ98" s="26"/>
      <c r="AAR98" s="26"/>
      <c r="AAS98" s="26"/>
      <c r="AAT98" s="26"/>
      <c r="AAU98" s="26"/>
      <c r="AAV98" s="26"/>
      <c r="AAW98" s="26"/>
      <c r="AAX98" s="26"/>
      <c r="AAY98" s="26"/>
      <c r="AAZ98" s="26"/>
      <c r="ABA98" s="26"/>
      <c r="ABB98" s="26"/>
      <c r="ABC98" s="26"/>
      <c r="ABD98" s="26"/>
      <c r="ABE98" s="26"/>
      <c r="ABF98" s="26"/>
      <c r="ABG98" s="26"/>
      <c r="ABH98" s="26"/>
      <c r="ABI98" s="26"/>
      <c r="ABJ98" s="26"/>
      <c r="ABK98" s="26"/>
      <c r="ABL98" s="26"/>
      <c r="ABM98" s="26"/>
      <c r="ABN98" s="26"/>
      <c r="ABO98" s="26"/>
      <c r="ABP98" s="26"/>
      <c r="ABQ98" s="26"/>
      <c r="ABR98" s="26"/>
      <c r="ABS98" s="26"/>
      <c r="ABT98" s="26"/>
      <c r="ABU98" s="26"/>
      <c r="ABV98" s="26"/>
      <c r="ABW98" s="26"/>
      <c r="ABX98" s="26"/>
      <c r="ABY98" s="26"/>
      <c r="ABZ98" s="26"/>
      <c r="ACA98" s="26"/>
      <c r="ACB98" s="26"/>
      <c r="ACC98" s="26"/>
      <c r="ACD98" s="26"/>
      <c r="ACE98" s="26"/>
      <c r="ACF98" s="26"/>
      <c r="ACG98" s="26"/>
      <c r="ACH98" s="26"/>
      <c r="ACI98" s="26"/>
      <c r="ACJ98" s="26"/>
      <c r="ACK98" s="26"/>
      <c r="ACL98" s="26"/>
      <c r="ACM98" s="26"/>
      <c r="ACN98" s="26"/>
      <c r="ACO98" s="26"/>
      <c r="ACP98" s="26"/>
      <c r="ACQ98" s="26"/>
      <c r="ACR98" s="26"/>
      <c r="ACS98" s="26"/>
      <c r="ACT98" s="26"/>
      <c r="ACU98" s="26"/>
      <c r="ACV98" s="26"/>
      <c r="ACW98" s="26"/>
      <c r="ACX98" s="26"/>
      <c r="ACY98" s="26"/>
      <c r="ACZ98" s="26"/>
      <c r="ADA98" s="26"/>
      <c r="ADB98" s="26"/>
      <c r="ADC98" s="26"/>
      <c r="ADD98" s="26"/>
      <c r="ADE98" s="26"/>
      <c r="ADF98" s="26"/>
      <c r="ADG98" s="26"/>
      <c r="ADH98" s="26"/>
      <c r="ADI98" s="26"/>
      <c r="ADJ98" s="26"/>
      <c r="ADK98" s="26"/>
      <c r="ADL98" s="26"/>
      <c r="ADM98" s="26"/>
      <c r="ADN98" s="26"/>
      <c r="ADO98" s="26"/>
      <c r="ADP98" s="26"/>
      <c r="ADQ98" s="26"/>
      <c r="ADR98" s="26"/>
      <c r="ADS98" s="26"/>
      <c r="ADT98" s="26"/>
      <c r="ADU98" s="26"/>
      <c r="ADV98" s="26"/>
      <c r="ADW98" s="26"/>
      <c r="ADX98" s="26"/>
      <c r="ADY98" s="26"/>
      <c r="ADZ98" s="26"/>
      <c r="AEA98" s="26"/>
      <c r="AEB98" s="26"/>
      <c r="AEC98" s="26"/>
      <c r="AED98" s="26"/>
      <c r="AEE98" s="26"/>
      <c r="AEF98" s="26"/>
      <c r="AEG98" s="26"/>
      <c r="AEH98" s="26"/>
      <c r="AEI98" s="26"/>
      <c r="AEJ98" s="26"/>
      <c r="AEK98" s="26"/>
      <c r="AEL98" s="26"/>
      <c r="AEM98" s="26"/>
      <c r="AEN98" s="26"/>
      <c r="AEO98" s="26"/>
      <c r="AEP98" s="26"/>
      <c r="AEQ98" s="26"/>
      <c r="AER98" s="26"/>
      <c r="AES98" s="26"/>
      <c r="AET98" s="26"/>
      <c r="AEU98" s="26"/>
      <c r="AEV98" s="26"/>
      <c r="AEW98" s="26"/>
      <c r="AEX98" s="26"/>
      <c r="AEY98" s="26"/>
      <c r="AEZ98" s="26"/>
      <c r="AFA98" s="26"/>
      <c r="AFB98" s="26"/>
      <c r="AFC98" s="26"/>
      <c r="AFD98" s="26"/>
      <c r="AFE98" s="26"/>
      <c r="AFF98" s="26"/>
      <c r="AFG98" s="26"/>
      <c r="AFH98" s="26"/>
      <c r="AFI98" s="26"/>
      <c r="AFJ98" s="26"/>
      <c r="AFK98" s="26"/>
      <c r="AFL98" s="26"/>
      <c r="AFM98" s="26"/>
      <c r="AFN98" s="26"/>
      <c r="AFO98" s="26"/>
      <c r="AFP98" s="26"/>
      <c r="AFQ98" s="26"/>
      <c r="AFR98" s="26"/>
      <c r="AFS98" s="26"/>
      <c r="AFT98" s="26"/>
      <c r="AFU98" s="26"/>
      <c r="AFV98" s="26"/>
      <c r="AFW98" s="26"/>
      <c r="AFX98" s="26"/>
      <c r="AFY98" s="26"/>
      <c r="AFZ98" s="26"/>
      <c r="AGA98" s="26"/>
      <c r="AGB98" s="26"/>
      <c r="AGC98" s="26"/>
      <c r="AGD98" s="26"/>
      <c r="AGE98" s="26"/>
      <c r="AGF98" s="26"/>
      <c r="AGG98" s="26"/>
      <c r="AGH98" s="26"/>
      <c r="AGI98" s="26"/>
      <c r="AGJ98" s="26"/>
      <c r="AGK98" s="26"/>
      <c r="AGL98" s="26"/>
      <c r="AGM98" s="26"/>
      <c r="AGN98" s="26"/>
      <c r="AGO98" s="26"/>
      <c r="AGP98" s="26"/>
      <c r="AGQ98" s="26"/>
      <c r="AGR98" s="26"/>
      <c r="AGS98" s="26"/>
      <c r="AGT98" s="26"/>
      <c r="AGU98" s="26"/>
      <c r="AGV98" s="26"/>
      <c r="AGW98" s="26"/>
      <c r="AGX98" s="26"/>
      <c r="AGY98" s="26"/>
      <c r="AGZ98" s="26"/>
      <c r="AHA98" s="26"/>
      <c r="AHB98" s="26"/>
      <c r="AHC98" s="26"/>
      <c r="AHD98" s="26"/>
      <c r="AHE98" s="26"/>
      <c r="AHF98" s="26"/>
      <c r="AHG98" s="26"/>
      <c r="AHH98" s="26"/>
      <c r="AHI98" s="26"/>
      <c r="AHJ98" s="26"/>
      <c r="AHK98" s="26"/>
      <c r="AHL98" s="26"/>
      <c r="AHM98" s="26"/>
      <c r="AHN98" s="26"/>
      <c r="AHO98" s="26"/>
      <c r="AHP98" s="26"/>
      <c r="AHQ98" s="26"/>
      <c r="AHR98" s="26"/>
      <c r="AHS98" s="26"/>
      <c r="AHT98" s="26"/>
      <c r="AHU98" s="26"/>
      <c r="AHV98" s="26"/>
      <c r="AHW98" s="26"/>
      <c r="AHX98" s="26"/>
      <c r="AHY98" s="26"/>
      <c r="AHZ98" s="26"/>
      <c r="AIA98" s="26"/>
      <c r="AIB98" s="26"/>
      <c r="AIC98" s="26"/>
      <c r="AID98" s="26"/>
      <c r="AIE98" s="26"/>
      <c r="AIF98" s="26"/>
      <c r="AIG98" s="26"/>
      <c r="AIH98" s="26"/>
      <c r="AII98" s="26"/>
      <c r="AIJ98" s="26"/>
      <c r="AIK98" s="26"/>
      <c r="AIL98" s="26"/>
      <c r="AIM98" s="26"/>
      <c r="AIN98" s="26"/>
      <c r="AIO98" s="26"/>
      <c r="AIP98" s="26"/>
      <c r="AIQ98" s="26"/>
      <c r="AIR98" s="26"/>
      <c r="AIS98" s="26"/>
      <c r="AIT98" s="26"/>
      <c r="AIU98" s="26"/>
      <c r="AIV98" s="26"/>
      <c r="AIW98" s="26"/>
      <c r="AIX98" s="26"/>
      <c r="AIY98" s="26"/>
      <c r="AIZ98" s="26"/>
      <c r="AJA98" s="26"/>
      <c r="AJB98" s="26"/>
      <c r="AJC98" s="26"/>
      <c r="AJD98" s="26"/>
      <c r="AJE98" s="26"/>
      <c r="AJF98" s="26"/>
      <c r="AJG98" s="26"/>
      <c r="AJH98" s="26"/>
      <c r="AJI98" s="26"/>
      <c r="AJJ98" s="26"/>
      <c r="AJK98" s="26"/>
      <c r="AJL98" s="26"/>
      <c r="AJM98" s="26"/>
      <c r="AJN98" s="26"/>
      <c r="AJO98" s="26"/>
      <c r="AJP98" s="26"/>
      <c r="AJQ98" s="26"/>
      <c r="AJR98" s="26"/>
      <c r="AJS98" s="26"/>
      <c r="AJT98" s="26"/>
      <c r="AJU98" s="26"/>
      <c r="AJV98" s="26"/>
      <c r="AJW98" s="26"/>
      <c r="AJX98" s="26"/>
      <c r="AJY98" s="26"/>
      <c r="AJZ98" s="26"/>
      <c r="AKA98" s="26"/>
      <c r="AKB98" s="26"/>
      <c r="AKC98" s="26"/>
      <c r="AKD98" s="26"/>
      <c r="AKE98" s="26"/>
      <c r="AKF98" s="26"/>
      <c r="AKG98" s="26"/>
      <c r="AKH98" s="26"/>
      <c r="AKI98" s="26"/>
      <c r="AKJ98" s="26"/>
      <c r="AKK98" s="26"/>
      <c r="AKL98" s="26"/>
      <c r="AKM98" s="26"/>
      <c r="AKN98" s="26"/>
      <c r="AKO98" s="26"/>
      <c r="AKP98" s="26"/>
      <c r="AKQ98" s="26"/>
      <c r="AKR98" s="26"/>
      <c r="AKS98" s="26"/>
      <c r="AKT98" s="26"/>
      <c r="AKU98" s="26"/>
      <c r="AKV98" s="26"/>
      <c r="AKW98" s="26"/>
      <c r="AKX98" s="26"/>
      <c r="AKY98" s="26"/>
      <c r="AKZ98" s="26"/>
      <c r="ALA98" s="26"/>
      <c r="ALB98" s="26"/>
      <c r="ALC98" s="26"/>
      <c r="ALD98" s="26"/>
      <c r="ALE98" s="26"/>
      <c r="ALF98" s="26"/>
      <c r="ALG98" s="26"/>
      <c r="ALH98" s="26"/>
      <c r="ALI98" s="26"/>
      <c r="ALJ98" s="26"/>
      <c r="ALK98" s="26"/>
      <c r="ALL98" s="26"/>
      <c r="ALM98" s="26"/>
      <c r="ALN98" s="26"/>
      <c r="ALO98" s="26"/>
      <c r="ALP98" s="26"/>
      <c r="ALQ98" s="26"/>
      <c r="ALR98" s="26"/>
      <c r="ALS98" s="26"/>
      <c r="ALT98" s="26"/>
      <c r="ALU98" s="26"/>
      <c r="ALV98" s="26"/>
      <c r="ALW98" s="26"/>
      <c r="ALX98" s="26"/>
      <c r="ALY98" s="26"/>
      <c r="ALZ98" s="26"/>
      <c r="AMA98" s="26"/>
      <c r="AMB98" s="26"/>
      <c r="AMC98" s="26"/>
      <c r="AMD98" s="26"/>
      <c r="AME98" s="26"/>
      <c r="AMF98" s="26"/>
      <c r="AMG98" s="26"/>
      <c r="AMH98" s="26"/>
      <c r="AMI98" s="26"/>
      <c r="AMJ98" s="26"/>
      <c r="AMK98" s="26"/>
      <c r="AML98" s="26"/>
      <c r="AMM98" s="26"/>
      <c r="AMN98" s="26"/>
      <c r="AMO98" s="26"/>
      <c r="AMP98" s="26"/>
      <c r="AMQ98" s="26"/>
    </row>
    <row r="99" spans="1:1031" ht="108" customHeight="1" thickBot="1" x14ac:dyDescent="0.3">
      <c r="A99" s="162">
        <v>79</v>
      </c>
      <c r="B99" s="258"/>
      <c r="C99" s="163" t="s">
        <v>95</v>
      </c>
      <c r="D99" s="163" t="s">
        <v>116</v>
      </c>
      <c r="E99" s="65" t="s">
        <v>368</v>
      </c>
      <c r="F99" s="48" t="s">
        <v>113</v>
      </c>
      <c r="G99" s="49" t="s">
        <v>249</v>
      </c>
      <c r="H99" s="50" t="s">
        <v>194</v>
      </c>
      <c r="I99" s="51">
        <v>42401</v>
      </c>
      <c r="J99" s="51">
        <v>43100</v>
      </c>
      <c r="K99" s="49" t="s">
        <v>164</v>
      </c>
      <c r="L99" s="49" t="s">
        <v>29</v>
      </c>
      <c r="M99" s="49" t="s">
        <v>30</v>
      </c>
      <c r="N99" s="49" t="s">
        <v>30</v>
      </c>
      <c r="O99" s="49" t="s">
        <v>31</v>
      </c>
      <c r="P99" s="49">
        <v>121</v>
      </c>
      <c r="Q99" s="67">
        <v>1709815.63</v>
      </c>
      <c r="R99" s="67">
        <v>0</v>
      </c>
      <c r="S99" s="67">
        <v>308976.07</v>
      </c>
      <c r="T99" s="67">
        <f t="shared" si="14"/>
        <v>2018791.7</v>
      </c>
      <c r="U99" s="67">
        <v>0</v>
      </c>
      <c r="V99" s="67">
        <v>0</v>
      </c>
      <c r="W99" s="110">
        <f t="shared" si="4"/>
        <v>2018791.7</v>
      </c>
      <c r="X99" s="53" t="s">
        <v>288</v>
      </c>
      <c r="Y99" s="54">
        <v>2</v>
      </c>
      <c r="Z99" s="52">
        <v>1709815.63</v>
      </c>
      <c r="AA99" s="52">
        <v>0</v>
      </c>
      <c r="AB99" s="102"/>
      <c r="AC99" s="102"/>
      <c r="AD99" s="102"/>
      <c r="AE99" s="102"/>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c r="AMG99" s="15"/>
      <c r="AMH99" s="15"/>
      <c r="AMI99" s="15"/>
      <c r="AMJ99" s="15"/>
      <c r="AMK99" s="15"/>
      <c r="AML99" s="15"/>
      <c r="AMM99" s="15"/>
      <c r="AMN99" s="15"/>
      <c r="AMO99" s="15"/>
      <c r="AMP99" s="15"/>
      <c r="AMQ99" s="15"/>
    </row>
    <row r="100" spans="1:1031" s="27" customFormat="1" ht="95.25" customHeight="1" thickBot="1" x14ac:dyDescent="0.3">
      <c r="A100" s="93">
        <v>80</v>
      </c>
      <c r="B100" s="258"/>
      <c r="C100" s="164" t="s">
        <v>96</v>
      </c>
      <c r="D100" s="165" t="s">
        <v>117</v>
      </c>
      <c r="E100" s="28" t="s">
        <v>369</v>
      </c>
      <c r="F100" s="23" t="s">
        <v>114</v>
      </c>
      <c r="G100" s="22" t="s">
        <v>44</v>
      </c>
      <c r="H100" s="38" t="s">
        <v>195</v>
      </c>
      <c r="I100" s="39">
        <v>42826</v>
      </c>
      <c r="J100" s="39">
        <v>43921</v>
      </c>
      <c r="K100" s="22" t="s">
        <v>164</v>
      </c>
      <c r="L100" s="22" t="s">
        <v>29</v>
      </c>
      <c r="M100" s="22" t="s">
        <v>30</v>
      </c>
      <c r="N100" s="22" t="s">
        <v>30</v>
      </c>
      <c r="O100" s="22" t="s">
        <v>31</v>
      </c>
      <c r="P100" s="22">
        <v>121</v>
      </c>
      <c r="Q100" s="60">
        <v>3352732.58</v>
      </c>
      <c r="R100" s="60">
        <v>0</v>
      </c>
      <c r="S100" s="60">
        <v>605863.04</v>
      </c>
      <c r="T100" s="113">
        <f t="shared" si="14"/>
        <v>3958595.62</v>
      </c>
      <c r="U100" s="60">
        <v>0</v>
      </c>
      <c r="V100" s="60">
        <v>0</v>
      </c>
      <c r="W100" s="113">
        <f t="shared" si="4"/>
        <v>3958595.62</v>
      </c>
      <c r="X100" s="25" t="s">
        <v>32</v>
      </c>
      <c r="Y100" s="31">
        <v>2</v>
      </c>
      <c r="Z100" s="84">
        <f>355329.05+95476.68+332255.15+474296.71</f>
        <v>1257357.5900000001</v>
      </c>
      <c r="AA100" s="24">
        <v>0</v>
      </c>
      <c r="AB100" s="102"/>
      <c r="AC100" s="102"/>
      <c r="AD100" s="102"/>
      <c r="AE100" s="102"/>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c r="IW100" s="26"/>
      <c r="IX100" s="26"/>
      <c r="IY100" s="26"/>
      <c r="IZ100" s="26"/>
      <c r="JA100" s="26"/>
      <c r="JB100" s="26"/>
      <c r="JC100" s="26"/>
      <c r="JD100" s="26"/>
      <c r="JE100" s="26"/>
      <c r="JF100" s="26"/>
      <c r="JG100" s="26"/>
      <c r="JH100" s="26"/>
      <c r="JI100" s="26"/>
      <c r="JJ100" s="26"/>
      <c r="JK100" s="26"/>
      <c r="JL100" s="26"/>
      <c r="JM100" s="26"/>
      <c r="JN100" s="26"/>
      <c r="JO100" s="26"/>
      <c r="JP100" s="26"/>
      <c r="JQ100" s="26"/>
      <c r="JR100" s="26"/>
      <c r="JS100" s="26"/>
      <c r="JT100" s="26"/>
      <c r="JU100" s="26"/>
      <c r="JV100" s="26"/>
      <c r="JW100" s="26"/>
      <c r="JX100" s="26"/>
      <c r="JY100" s="26"/>
      <c r="JZ100" s="26"/>
      <c r="KA100" s="26"/>
      <c r="KB100" s="26"/>
      <c r="KC100" s="26"/>
      <c r="KD100" s="26"/>
      <c r="KE100" s="26"/>
      <c r="KF100" s="26"/>
      <c r="KG100" s="26"/>
      <c r="KH100" s="26"/>
      <c r="KI100" s="26"/>
      <c r="KJ100" s="26"/>
      <c r="KK100" s="26"/>
      <c r="KL100" s="26"/>
      <c r="KM100" s="26"/>
      <c r="KN100" s="26"/>
      <c r="KO100" s="26"/>
      <c r="KP100" s="26"/>
      <c r="KQ100" s="26"/>
      <c r="KR100" s="26"/>
      <c r="KS100" s="26"/>
      <c r="KT100" s="26"/>
      <c r="KU100" s="26"/>
      <c r="KV100" s="26"/>
      <c r="KW100" s="26"/>
      <c r="KX100" s="26"/>
      <c r="KY100" s="26"/>
      <c r="KZ100" s="26"/>
      <c r="LA100" s="26"/>
      <c r="LB100" s="26"/>
      <c r="LC100" s="26"/>
      <c r="LD100" s="26"/>
      <c r="LE100" s="26"/>
      <c r="LF100" s="26"/>
      <c r="LG100" s="26"/>
      <c r="LH100" s="26"/>
      <c r="LI100" s="26"/>
      <c r="LJ100" s="26"/>
      <c r="LK100" s="26"/>
      <c r="LL100" s="26"/>
      <c r="LM100" s="26"/>
      <c r="LN100" s="26"/>
      <c r="LO100" s="26"/>
      <c r="LP100" s="26"/>
      <c r="LQ100" s="26"/>
      <c r="LR100" s="26"/>
      <c r="LS100" s="26"/>
      <c r="LT100" s="26"/>
      <c r="LU100" s="26"/>
      <c r="LV100" s="26"/>
      <c r="LW100" s="26"/>
      <c r="LX100" s="26"/>
      <c r="LY100" s="26"/>
      <c r="LZ100" s="26"/>
      <c r="MA100" s="26"/>
      <c r="MB100" s="26"/>
      <c r="MC100" s="26"/>
      <c r="MD100" s="26"/>
      <c r="ME100" s="26"/>
      <c r="MF100" s="26"/>
      <c r="MG100" s="26"/>
      <c r="MH100" s="26"/>
      <c r="MI100" s="26"/>
      <c r="MJ100" s="26"/>
      <c r="MK100" s="26"/>
      <c r="ML100" s="26"/>
      <c r="MM100" s="26"/>
      <c r="MN100" s="26"/>
      <c r="MO100" s="26"/>
      <c r="MP100" s="26"/>
      <c r="MQ100" s="26"/>
      <c r="MR100" s="26"/>
      <c r="MS100" s="26"/>
      <c r="MT100" s="26"/>
      <c r="MU100" s="26"/>
      <c r="MV100" s="26"/>
      <c r="MW100" s="26"/>
      <c r="MX100" s="26"/>
      <c r="MY100" s="26"/>
      <c r="MZ100" s="26"/>
      <c r="NA100" s="26"/>
      <c r="NB100" s="26"/>
      <c r="NC100" s="26"/>
      <c r="ND100" s="26"/>
      <c r="NE100" s="26"/>
      <c r="NF100" s="26"/>
      <c r="NG100" s="26"/>
      <c r="NH100" s="26"/>
      <c r="NI100" s="26"/>
      <c r="NJ100" s="26"/>
      <c r="NK100" s="26"/>
      <c r="NL100" s="26"/>
      <c r="NM100" s="26"/>
      <c r="NN100" s="26"/>
      <c r="NO100" s="26"/>
      <c r="NP100" s="26"/>
      <c r="NQ100" s="26"/>
      <c r="NR100" s="26"/>
      <c r="NS100" s="26"/>
      <c r="NT100" s="26"/>
      <c r="NU100" s="26"/>
      <c r="NV100" s="26"/>
      <c r="NW100" s="26"/>
      <c r="NX100" s="26"/>
      <c r="NY100" s="26"/>
      <c r="NZ100" s="26"/>
      <c r="OA100" s="26"/>
      <c r="OB100" s="26"/>
      <c r="OC100" s="26"/>
      <c r="OD100" s="26"/>
      <c r="OE100" s="26"/>
      <c r="OF100" s="26"/>
      <c r="OG100" s="26"/>
      <c r="OH100" s="26"/>
      <c r="OI100" s="26"/>
      <c r="OJ100" s="26"/>
      <c r="OK100" s="26"/>
      <c r="OL100" s="26"/>
      <c r="OM100" s="26"/>
      <c r="ON100" s="26"/>
      <c r="OO100" s="26"/>
      <c r="OP100" s="26"/>
      <c r="OQ100" s="26"/>
      <c r="OR100" s="26"/>
      <c r="OS100" s="26"/>
      <c r="OT100" s="26"/>
      <c r="OU100" s="26"/>
      <c r="OV100" s="26"/>
      <c r="OW100" s="26"/>
      <c r="OX100" s="26"/>
      <c r="OY100" s="26"/>
      <c r="OZ100" s="26"/>
      <c r="PA100" s="26"/>
      <c r="PB100" s="26"/>
      <c r="PC100" s="26"/>
      <c r="PD100" s="26"/>
      <c r="PE100" s="26"/>
      <c r="PF100" s="26"/>
      <c r="PG100" s="26"/>
      <c r="PH100" s="26"/>
      <c r="PI100" s="26"/>
      <c r="PJ100" s="26"/>
      <c r="PK100" s="26"/>
      <c r="PL100" s="26"/>
      <c r="PM100" s="26"/>
      <c r="PN100" s="26"/>
      <c r="PO100" s="26"/>
      <c r="PP100" s="26"/>
      <c r="PQ100" s="26"/>
      <c r="PR100" s="26"/>
      <c r="PS100" s="26"/>
      <c r="PT100" s="26"/>
      <c r="PU100" s="26"/>
      <c r="PV100" s="26"/>
      <c r="PW100" s="26"/>
      <c r="PX100" s="26"/>
      <c r="PY100" s="26"/>
      <c r="PZ100" s="26"/>
      <c r="QA100" s="26"/>
      <c r="QB100" s="26"/>
      <c r="QC100" s="26"/>
      <c r="QD100" s="26"/>
      <c r="QE100" s="26"/>
      <c r="QF100" s="26"/>
      <c r="QG100" s="26"/>
      <c r="QH100" s="26"/>
      <c r="QI100" s="26"/>
      <c r="QJ100" s="26"/>
      <c r="QK100" s="26"/>
      <c r="QL100" s="26"/>
      <c r="QM100" s="26"/>
      <c r="QN100" s="26"/>
      <c r="QO100" s="26"/>
      <c r="QP100" s="26"/>
      <c r="QQ100" s="26"/>
      <c r="QR100" s="26"/>
      <c r="QS100" s="26"/>
      <c r="QT100" s="26"/>
      <c r="QU100" s="26"/>
      <c r="QV100" s="26"/>
      <c r="QW100" s="26"/>
      <c r="QX100" s="26"/>
      <c r="QY100" s="26"/>
      <c r="QZ100" s="26"/>
      <c r="RA100" s="26"/>
      <c r="RB100" s="26"/>
      <c r="RC100" s="26"/>
      <c r="RD100" s="26"/>
      <c r="RE100" s="26"/>
      <c r="RF100" s="26"/>
      <c r="RG100" s="26"/>
      <c r="RH100" s="26"/>
      <c r="RI100" s="26"/>
      <c r="RJ100" s="26"/>
      <c r="RK100" s="26"/>
      <c r="RL100" s="26"/>
      <c r="RM100" s="26"/>
      <c r="RN100" s="26"/>
      <c r="RO100" s="26"/>
      <c r="RP100" s="26"/>
      <c r="RQ100" s="26"/>
      <c r="RR100" s="26"/>
      <c r="RS100" s="26"/>
      <c r="RT100" s="26"/>
      <c r="RU100" s="26"/>
      <c r="RV100" s="26"/>
      <c r="RW100" s="26"/>
      <c r="RX100" s="26"/>
      <c r="RY100" s="26"/>
      <c r="RZ100" s="26"/>
      <c r="SA100" s="26"/>
      <c r="SB100" s="26"/>
      <c r="SC100" s="26"/>
      <c r="SD100" s="26"/>
      <c r="SE100" s="26"/>
      <c r="SF100" s="26"/>
      <c r="SG100" s="26"/>
      <c r="SH100" s="26"/>
      <c r="SI100" s="26"/>
      <c r="SJ100" s="26"/>
      <c r="SK100" s="26"/>
      <c r="SL100" s="26"/>
      <c r="SM100" s="26"/>
      <c r="SN100" s="26"/>
      <c r="SO100" s="26"/>
      <c r="SP100" s="26"/>
      <c r="SQ100" s="26"/>
      <c r="SR100" s="26"/>
      <c r="SS100" s="26"/>
      <c r="ST100" s="26"/>
      <c r="SU100" s="26"/>
      <c r="SV100" s="26"/>
      <c r="SW100" s="26"/>
      <c r="SX100" s="26"/>
      <c r="SY100" s="26"/>
      <c r="SZ100" s="26"/>
      <c r="TA100" s="26"/>
      <c r="TB100" s="26"/>
      <c r="TC100" s="26"/>
      <c r="TD100" s="26"/>
      <c r="TE100" s="26"/>
      <c r="TF100" s="26"/>
      <c r="TG100" s="26"/>
      <c r="TH100" s="26"/>
      <c r="TI100" s="26"/>
      <c r="TJ100" s="26"/>
      <c r="TK100" s="26"/>
      <c r="TL100" s="26"/>
      <c r="TM100" s="26"/>
      <c r="TN100" s="26"/>
      <c r="TO100" s="26"/>
      <c r="TP100" s="26"/>
      <c r="TQ100" s="26"/>
      <c r="TR100" s="26"/>
      <c r="TS100" s="26"/>
      <c r="TT100" s="26"/>
      <c r="TU100" s="26"/>
      <c r="TV100" s="26"/>
      <c r="TW100" s="26"/>
      <c r="TX100" s="26"/>
      <c r="TY100" s="26"/>
      <c r="TZ100" s="26"/>
      <c r="UA100" s="26"/>
      <c r="UB100" s="26"/>
      <c r="UC100" s="26"/>
      <c r="UD100" s="26"/>
      <c r="UE100" s="26"/>
      <c r="UF100" s="26"/>
      <c r="UG100" s="26"/>
      <c r="UH100" s="26"/>
      <c r="UI100" s="26"/>
      <c r="UJ100" s="26"/>
      <c r="UK100" s="26"/>
      <c r="UL100" s="26"/>
      <c r="UM100" s="26"/>
      <c r="UN100" s="26"/>
      <c r="UO100" s="26"/>
      <c r="UP100" s="26"/>
      <c r="UQ100" s="26"/>
      <c r="UR100" s="26"/>
      <c r="US100" s="26"/>
      <c r="UT100" s="26"/>
      <c r="UU100" s="26"/>
      <c r="UV100" s="26"/>
      <c r="UW100" s="26"/>
      <c r="UX100" s="26"/>
      <c r="UY100" s="26"/>
      <c r="UZ100" s="26"/>
      <c r="VA100" s="26"/>
      <c r="VB100" s="26"/>
      <c r="VC100" s="26"/>
      <c r="VD100" s="26"/>
      <c r="VE100" s="26"/>
      <c r="VF100" s="26"/>
      <c r="VG100" s="26"/>
      <c r="VH100" s="26"/>
      <c r="VI100" s="26"/>
      <c r="VJ100" s="26"/>
      <c r="VK100" s="26"/>
      <c r="VL100" s="26"/>
      <c r="VM100" s="26"/>
      <c r="VN100" s="26"/>
      <c r="VO100" s="26"/>
      <c r="VP100" s="26"/>
      <c r="VQ100" s="26"/>
      <c r="VR100" s="26"/>
      <c r="VS100" s="26"/>
      <c r="VT100" s="26"/>
      <c r="VU100" s="26"/>
      <c r="VV100" s="26"/>
      <c r="VW100" s="26"/>
      <c r="VX100" s="26"/>
      <c r="VY100" s="26"/>
      <c r="VZ100" s="26"/>
      <c r="WA100" s="26"/>
      <c r="WB100" s="26"/>
      <c r="WC100" s="26"/>
      <c r="WD100" s="26"/>
      <c r="WE100" s="26"/>
      <c r="WF100" s="26"/>
      <c r="WG100" s="26"/>
      <c r="WH100" s="26"/>
      <c r="WI100" s="26"/>
      <c r="WJ100" s="26"/>
      <c r="WK100" s="26"/>
      <c r="WL100" s="26"/>
      <c r="WM100" s="26"/>
      <c r="WN100" s="26"/>
      <c r="WO100" s="26"/>
      <c r="WP100" s="26"/>
      <c r="WQ100" s="26"/>
      <c r="WR100" s="26"/>
      <c r="WS100" s="26"/>
      <c r="WT100" s="26"/>
      <c r="WU100" s="26"/>
      <c r="WV100" s="26"/>
      <c r="WW100" s="26"/>
      <c r="WX100" s="26"/>
      <c r="WY100" s="26"/>
      <c r="WZ100" s="26"/>
      <c r="XA100" s="26"/>
      <c r="XB100" s="26"/>
      <c r="XC100" s="26"/>
      <c r="XD100" s="26"/>
      <c r="XE100" s="26"/>
      <c r="XF100" s="26"/>
      <c r="XG100" s="26"/>
      <c r="XH100" s="26"/>
      <c r="XI100" s="26"/>
      <c r="XJ100" s="26"/>
      <c r="XK100" s="26"/>
      <c r="XL100" s="26"/>
      <c r="XM100" s="26"/>
      <c r="XN100" s="26"/>
      <c r="XO100" s="26"/>
      <c r="XP100" s="26"/>
      <c r="XQ100" s="26"/>
      <c r="XR100" s="26"/>
      <c r="XS100" s="26"/>
      <c r="XT100" s="26"/>
      <c r="XU100" s="26"/>
      <c r="XV100" s="26"/>
      <c r="XW100" s="26"/>
      <c r="XX100" s="26"/>
      <c r="XY100" s="26"/>
      <c r="XZ100" s="26"/>
      <c r="YA100" s="26"/>
      <c r="YB100" s="26"/>
      <c r="YC100" s="26"/>
      <c r="YD100" s="26"/>
      <c r="YE100" s="26"/>
      <c r="YF100" s="26"/>
      <c r="YG100" s="26"/>
      <c r="YH100" s="26"/>
      <c r="YI100" s="26"/>
      <c r="YJ100" s="26"/>
      <c r="YK100" s="26"/>
      <c r="YL100" s="26"/>
      <c r="YM100" s="26"/>
      <c r="YN100" s="26"/>
      <c r="YO100" s="26"/>
      <c r="YP100" s="26"/>
      <c r="YQ100" s="26"/>
      <c r="YR100" s="26"/>
      <c r="YS100" s="26"/>
      <c r="YT100" s="26"/>
      <c r="YU100" s="26"/>
      <c r="YV100" s="26"/>
      <c r="YW100" s="26"/>
      <c r="YX100" s="26"/>
      <c r="YY100" s="26"/>
      <c r="YZ100" s="26"/>
      <c r="ZA100" s="26"/>
      <c r="ZB100" s="26"/>
      <c r="ZC100" s="26"/>
      <c r="ZD100" s="26"/>
      <c r="ZE100" s="26"/>
      <c r="ZF100" s="26"/>
      <c r="ZG100" s="26"/>
      <c r="ZH100" s="26"/>
      <c r="ZI100" s="26"/>
      <c r="ZJ100" s="26"/>
      <c r="ZK100" s="26"/>
      <c r="ZL100" s="26"/>
      <c r="ZM100" s="26"/>
      <c r="ZN100" s="26"/>
      <c r="ZO100" s="26"/>
      <c r="ZP100" s="26"/>
      <c r="ZQ100" s="26"/>
      <c r="ZR100" s="26"/>
      <c r="ZS100" s="26"/>
      <c r="ZT100" s="26"/>
      <c r="ZU100" s="26"/>
      <c r="ZV100" s="26"/>
      <c r="ZW100" s="26"/>
      <c r="ZX100" s="26"/>
      <c r="ZY100" s="26"/>
      <c r="ZZ100" s="26"/>
      <c r="AAA100" s="26"/>
      <c r="AAB100" s="26"/>
      <c r="AAC100" s="26"/>
      <c r="AAD100" s="26"/>
      <c r="AAE100" s="26"/>
      <c r="AAF100" s="26"/>
      <c r="AAG100" s="26"/>
      <c r="AAH100" s="26"/>
      <c r="AAI100" s="26"/>
      <c r="AAJ100" s="26"/>
      <c r="AAK100" s="26"/>
      <c r="AAL100" s="26"/>
      <c r="AAM100" s="26"/>
      <c r="AAN100" s="26"/>
      <c r="AAO100" s="26"/>
      <c r="AAP100" s="26"/>
      <c r="AAQ100" s="26"/>
      <c r="AAR100" s="26"/>
      <c r="AAS100" s="26"/>
      <c r="AAT100" s="26"/>
      <c r="AAU100" s="26"/>
      <c r="AAV100" s="26"/>
      <c r="AAW100" s="26"/>
      <c r="AAX100" s="26"/>
      <c r="AAY100" s="26"/>
      <c r="AAZ100" s="26"/>
      <c r="ABA100" s="26"/>
      <c r="ABB100" s="26"/>
      <c r="ABC100" s="26"/>
      <c r="ABD100" s="26"/>
      <c r="ABE100" s="26"/>
      <c r="ABF100" s="26"/>
      <c r="ABG100" s="26"/>
      <c r="ABH100" s="26"/>
      <c r="ABI100" s="26"/>
      <c r="ABJ100" s="26"/>
      <c r="ABK100" s="26"/>
      <c r="ABL100" s="26"/>
      <c r="ABM100" s="26"/>
      <c r="ABN100" s="26"/>
      <c r="ABO100" s="26"/>
      <c r="ABP100" s="26"/>
      <c r="ABQ100" s="26"/>
      <c r="ABR100" s="26"/>
      <c r="ABS100" s="26"/>
      <c r="ABT100" s="26"/>
      <c r="ABU100" s="26"/>
      <c r="ABV100" s="26"/>
      <c r="ABW100" s="26"/>
      <c r="ABX100" s="26"/>
      <c r="ABY100" s="26"/>
      <c r="ABZ100" s="26"/>
      <c r="ACA100" s="26"/>
      <c r="ACB100" s="26"/>
      <c r="ACC100" s="26"/>
      <c r="ACD100" s="26"/>
      <c r="ACE100" s="26"/>
      <c r="ACF100" s="26"/>
      <c r="ACG100" s="26"/>
      <c r="ACH100" s="26"/>
      <c r="ACI100" s="26"/>
      <c r="ACJ100" s="26"/>
      <c r="ACK100" s="26"/>
      <c r="ACL100" s="26"/>
      <c r="ACM100" s="26"/>
      <c r="ACN100" s="26"/>
      <c r="ACO100" s="26"/>
      <c r="ACP100" s="26"/>
      <c r="ACQ100" s="26"/>
      <c r="ACR100" s="26"/>
      <c r="ACS100" s="26"/>
      <c r="ACT100" s="26"/>
      <c r="ACU100" s="26"/>
      <c r="ACV100" s="26"/>
      <c r="ACW100" s="26"/>
      <c r="ACX100" s="26"/>
      <c r="ACY100" s="26"/>
      <c r="ACZ100" s="26"/>
      <c r="ADA100" s="26"/>
      <c r="ADB100" s="26"/>
      <c r="ADC100" s="26"/>
      <c r="ADD100" s="26"/>
      <c r="ADE100" s="26"/>
      <c r="ADF100" s="26"/>
      <c r="ADG100" s="26"/>
      <c r="ADH100" s="26"/>
      <c r="ADI100" s="26"/>
      <c r="ADJ100" s="26"/>
      <c r="ADK100" s="26"/>
      <c r="ADL100" s="26"/>
      <c r="ADM100" s="26"/>
      <c r="ADN100" s="26"/>
      <c r="ADO100" s="26"/>
      <c r="ADP100" s="26"/>
      <c r="ADQ100" s="26"/>
      <c r="ADR100" s="26"/>
      <c r="ADS100" s="26"/>
      <c r="ADT100" s="26"/>
      <c r="ADU100" s="26"/>
      <c r="ADV100" s="26"/>
      <c r="ADW100" s="26"/>
      <c r="ADX100" s="26"/>
      <c r="ADY100" s="26"/>
      <c r="ADZ100" s="26"/>
      <c r="AEA100" s="26"/>
      <c r="AEB100" s="26"/>
      <c r="AEC100" s="26"/>
      <c r="AED100" s="26"/>
      <c r="AEE100" s="26"/>
      <c r="AEF100" s="26"/>
      <c r="AEG100" s="26"/>
      <c r="AEH100" s="26"/>
      <c r="AEI100" s="26"/>
      <c r="AEJ100" s="26"/>
      <c r="AEK100" s="26"/>
      <c r="AEL100" s="26"/>
      <c r="AEM100" s="26"/>
      <c r="AEN100" s="26"/>
      <c r="AEO100" s="26"/>
      <c r="AEP100" s="26"/>
      <c r="AEQ100" s="26"/>
      <c r="AER100" s="26"/>
      <c r="AES100" s="26"/>
      <c r="AET100" s="26"/>
      <c r="AEU100" s="26"/>
      <c r="AEV100" s="26"/>
      <c r="AEW100" s="26"/>
      <c r="AEX100" s="26"/>
      <c r="AEY100" s="26"/>
      <c r="AEZ100" s="26"/>
      <c r="AFA100" s="26"/>
      <c r="AFB100" s="26"/>
      <c r="AFC100" s="26"/>
      <c r="AFD100" s="26"/>
      <c r="AFE100" s="26"/>
      <c r="AFF100" s="26"/>
      <c r="AFG100" s="26"/>
      <c r="AFH100" s="26"/>
      <c r="AFI100" s="26"/>
      <c r="AFJ100" s="26"/>
      <c r="AFK100" s="26"/>
      <c r="AFL100" s="26"/>
      <c r="AFM100" s="26"/>
      <c r="AFN100" s="26"/>
      <c r="AFO100" s="26"/>
      <c r="AFP100" s="26"/>
      <c r="AFQ100" s="26"/>
      <c r="AFR100" s="26"/>
      <c r="AFS100" s="26"/>
      <c r="AFT100" s="26"/>
      <c r="AFU100" s="26"/>
      <c r="AFV100" s="26"/>
      <c r="AFW100" s="26"/>
      <c r="AFX100" s="26"/>
      <c r="AFY100" s="26"/>
      <c r="AFZ100" s="26"/>
      <c r="AGA100" s="26"/>
      <c r="AGB100" s="26"/>
      <c r="AGC100" s="26"/>
      <c r="AGD100" s="26"/>
      <c r="AGE100" s="26"/>
      <c r="AGF100" s="26"/>
      <c r="AGG100" s="26"/>
      <c r="AGH100" s="26"/>
      <c r="AGI100" s="26"/>
      <c r="AGJ100" s="26"/>
      <c r="AGK100" s="26"/>
      <c r="AGL100" s="26"/>
      <c r="AGM100" s="26"/>
      <c r="AGN100" s="26"/>
      <c r="AGO100" s="26"/>
      <c r="AGP100" s="26"/>
      <c r="AGQ100" s="26"/>
      <c r="AGR100" s="26"/>
      <c r="AGS100" s="26"/>
      <c r="AGT100" s="26"/>
      <c r="AGU100" s="26"/>
      <c r="AGV100" s="26"/>
      <c r="AGW100" s="26"/>
      <c r="AGX100" s="26"/>
      <c r="AGY100" s="26"/>
      <c r="AGZ100" s="26"/>
      <c r="AHA100" s="26"/>
      <c r="AHB100" s="26"/>
      <c r="AHC100" s="26"/>
      <c r="AHD100" s="26"/>
      <c r="AHE100" s="26"/>
      <c r="AHF100" s="26"/>
      <c r="AHG100" s="26"/>
      <c r="AHH100" s="26"/>
      <c r="AHI100" s="26"/>
      <c r="AHJ100" s="26"/>
      <c r="AHK100" s="26"/>
      <c r="AHL100" s="26"/>
      <c r="AHM100" s="26"/>
      <c r="AHN100" s="26"/>
      <c r="AHO100" s="26"/>
      <c r="AHP100" s="26"/>
      <c r="AHQ100" s="26"/>
      <c r="AHR100" s="26"/>
      <c r="AHS100" s="26"/>
      <c r="AHT100" s="26"/>
      <c r="AHU100" s="26"/>
      <c r="AHV100" s="26"/>
      <c r="AHW100" s="26"/>
      <c r="AHX100" s="26"/>
      <c r="AHY100" s="26"/>
      <c r="AHZ100" s="26"/>
      <c r="AIA100" s="26"/>
      <c r="AIB100" s="26"/>
      <c r="AIC100" s="26"/>
      <c r="AID100" s="26"/>
      <c r="AIE100" s="26"/>
      <c r="AIF100" s="26"/>
      <c r="AIG100" s="26"/>
      <c r="AIH100" s="26"/>
      <c r="AII100" s="26"/>
      <c r="AIJ100" s="26"/>
      <c r="AIK100" s="26"/>
      <c r="AIL100" s="26"/>
      <c r="AIM100" s="26"/>
      <c r="AIN100" s="26"/>
      <c r="AIO100" s="26"/>
      <c r="AIP100" s="26"/>
      <c r="AIQ100" s="26"/>
      <c r="AIR100" s="26"/>
      <c r="AIS100" s="26"/>
      <c r="AIT100" s="26"/>
      <c r="AIU100" s="26"/>
      <c r="AIV100" s="26"/>
      <c r="AIW100" s="26"/>
      <c r="AIX100" s="26"/>
      <c r="AIY100" s="26"/>
      <c r="AIZ100" s="26"/>
      <c r="AJA100" s="26"/>
      <c r="AJB100" s="26"/>
      <c r="AJC100" s="26"/>
      <c r="AJD100" s="26"/>
      <c r="AJE100" s="26"/>
      <c r="AJF100" s="26"/>
      <c r="AJG100" s="26"/>
      <c r="AJH100" s="26"/>
      <c r="AJI100" s="26"/>
      <c r="AJJ100" s="26"/>
      <c r="AJK100" s="26"/>
      <c r="AJL100" s="26"/>
      <c r="AJM100" s="26"/>
      <c r="AJN100" s="26"/>
      <c r="AJO100" s="26"/>
      <c r="AJP100" s="26"/>
      <c r="AJQ100" s="26"/>
      <c r="AJR100" s="26"/>
      <c r="AJS100" s="26"/>
      <c r="AJT100" s="26"/>
      <c r="AJU100" s="26"/>
      <c r="AJV100" s="26"/>
      <c r="AJW100" s="26"/>
      <c r="AJX100" s="26"/>
      <c r="AJY100" s="26"/>
      <c r="AJZ100" s="26"/>
      <c r="AKA100" s="26"/>
      <c r="AKB100" s="26"/>
      <c r="AKC100" s="26"/>
      <c r="AKD100" s="26"/>
      <c r="AKE100" s="26"/>
      <c r="AKF100" s="26"/>
      <c r="AKG100" s="26"/>
      <c r="AKH100" s="26"/>
      <c r="AKI100" s="26"/>
      <c r="AKJ100" s="26"/>
      <c r="AKK100" s="26"/>
      <c r="AKL100" s="26"/>
      <c r="AKM100" s="26"/>
      <c r="AKN100" s="26"/>
      <c r="AKO100" s="26"/>
      <c r="AKP100" s="26"/>
      <c r="AKQ100" s="26"/>
      <c r="AKR100" s="26"/>
      <c r="AKS100" s="26"/>
      <c r="AKT100" s="26"/>
      <c r="AKU100" s="26"/>
      <c r="AKV100" s="26"/>
      <c r="AKW100" s="26"/>
      <c r="AKX100" s="26"/>
      <c r="AKY100" s="26"/>
      <c r="AKZ100" s="26"/>
      <c r="ALA100" s="26"/>
      <c r="ALB100" s="26"/>
      <c r="ALC100" s="26"/>
      <c r="ALD100" s="26"/>
      <c r="ALE100" s="26"/>
      <c r="ALF100" s="26"/>
      <c r="ALG100" s="26"/>
      <c r="ALH100" s="26"/>
      <c r="ALI100" s="26"/>
      <c r="ALJ100" s="26"/>
      <c r="ALK100" s="26"/>
      <c r="ALL100" s="26"/>
      <c r="ALM100" s="26"/>
      <c r="ALN100" s="26"/>
      <c r="ALO100" s="26"/>
      <c r="ALP100" s="26"/>
      <c r="ALQ100" s="26"/>
      <c r="ALR100" s="26"/>
      <c r="ALS100" s="26"/>
      <c r="ALT100" s="26"/>
      <c r="ALU100" s="26"/>
      <c r="ALV100" s="26"/>
      <c r="ALW100" s="26"/>
      <c r="ALX100" s="26"/>
      <c r="ALY100" s="26"/>
      <c r="ALZ100" s="26"/>
      <c r="AMA100" s="26"/>
      <c r="AMB100" s="26"/>
      <c r="AMC100" s="26"/>
      <c r="AMD100" s="26"/>
      <c r="AME100" s="26"/>
      <c r="AMF100" s="26"/>
      <c r="AMG100" s="26"/>
      <c r="AMH100" s="26"/>
      <c r="AMI100" s="26"/>
      <c r="AMJ100" s="26"/>
      <c r="AMK100" s="26"/>
      <c r="AML100" s="26"/>
      <c r="AMM100" s="26"/>
      <c r="AMN100" s="26"/>
      <c r="AMO100" s="26"/>
      <c r="AMP100" s="26"/>
      <c r="AMQ100" s="26"/>
    </row>
    <row r="101" spans="1:1031" ht="76.5" customHeight="1" thickBot="1" x14ac:dyDescent="0.3">
      <c r="A101" s="162">
        <v>81</v>
      </c>
      <c r="B101" s="258"/>
      <c r="C101" s="163" t="s">
        <v>95</v>
      </c>
      <c r="D101" s="163" t="s">
        <v>118</v>
      </c>
      <c r="E101" s="65" t="s">
        <v>370</v>
      </c>
      <c r="F101" s="48" t="s">
        <v>119</v>
      </c>
      <c r="G101" s="49" t="s">
        <v>50</v>
      </c>
      <c r="H101" s="50" t="s">
        <v>196</v>
      </c>
      <c r="I101" s="51">
        <v>42339</v>
      </c>
      <c r="J101" s="51">
        <v>43100</v>
      </c>
      <c r="K101" s="49" t="s">
        <v>164</v>
      </c>
      <c r="L101" s="49" t="s">
        <v>29</v>
      </c>
      <c r="M101" s="49" t="s">
        <v>30</v>
      </c>
      <c r="N101" s="49" t="s">
        <v>30</v>
      </c>
      <c r="O101" s="49" t="s">
        <v>31</v>
      </c>
      <c r="P101" s="49">
        <v>121</v>
      </c>
      <c r="Q101" s="67">
        <v>56019436.090000004</v>
      </c>
      <c r="R101" s="67">
        <v>0</v>
      </c>
      <c r="S101" s="67">
        <v>10123117.9</v>
      </c>
      <c r="T101" s="67">
        <f t="shared" si="14"/>
        <v>66142553.990000002</v>
      </c>
      <c r="U101" s="67">
        <v>0</v>
      </c>
      <c r="V101" s="67">
        <v>784</v>
      </c>
      <c r="W101" s="110">
        <f t="shared" si="4"/>
        <v>66143337.990000002</v>
      </c>
      <c r="X101" s="53" t="s">
        <v>288</v>
      </c>
      <c r="Y101" s="54">
        <v>2</v>
      </c>
      <c r="Z101" s="52">
        <v>56019436.090000004</v>
      </c>
      <c r="AA101" s="52">
        <v>0</v>
      </c>
      <c r="AB101" s="102"/>
      <c r="AC101" s="102"/>
      <c r="AD101" s="102"/>
      <c r="AE101" s="102"/>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c r="JS101" s="15"/>
      <c r="JT101" s="15"/>
      <c r="JU101" s="15"/>
      <c r="JV101" s="15"/>
      <c r="JW101" s="15"/>
      <c r="JX101" s="15"/>
      <c r="JY101" s="15"/>
      <c r="JZ101" s="15"/>
      <c r="KA101" s="15"/>
      <c r="KB101" s="15"/>
      <c r="KC101" s="15"/>
      <c r="KD101" s="15"/>
      <c r="KE101" s="15"/>
      <c r="KF101" s="15"/>
      <c r="KG101" s="15"/>
      <c r="KH101" s="15"/>
      <c r="KI101" s="15"/>
      <c r="KJ101" s="15"/>
      <c r="KK101" s="15"/>
      <c r="KL101" s="15"/>
      <c r="KM101" s="15"/>
      <c r="KN101" s="15"/>
      <c r="KO101" s="15"/>
      <c r="KP101" s="15"/>
      <c r="KQ101" s="15"/>
      <c r="KR101" s="15"/>
      <c r="KS101" s="15"/>
      <c r="KT101" s="15"/>
      <c r="KU101" s="15"/>
      <c r="KV101" s="15"/>
      <c r="KW101" s="15"/>
      <c r="KX101" s="15"/>
      <c r="KY101" s="15"/>
      <c r="KZ101" s="15"/>
      <c r="LA101" s="15"/>
      <c r="LB101" s="15"/>
      <c r="LC101" s="15"/>
      <c r="LD101" s="15"/>
      <c r="LE101" s="15"/>
      <c r="LF101" s="15"/>
      <c r="LG101" s="15"/>
      <c r="LH101" s="15"/>
      <c r="LI101" s="15"/>
      <c r="LJ101" s="15"/>
      <c r="LK101" s="15"/>
      <c r="LL101" s="15"/>
      <c r="LM101" s="15"/>
      <c r="LN101" s="15"/>
      <c r="LO101" s="15"/>
      <c r="LP101" s="15"/>
      <c r="LQ101" s="15"/>
      <c r="LR101" s="15"/>
      <c r="LS101" s="15"/>
      <c r="LT101" s="15"/>
      <c r="LU101" s="15"/>
      <c r="LV101" s="15"/>
      <c r="LW101" s="15"/>
      <c r="LX101" s="15"/>
      <c r="LY101" s="15"/>
      <c r="LZ101" s="15"/>
      <c r="MA101" s="15"/>
      <c r="MB101" s="15"/>
      <c r="MC101" s="15"/>
      <c r="MD101" s="15"/>
      <c r="ME101" s="15"/>
      <c r="MF101" s="15"/>
      <c r="MG101" s="15"/>
      <c r="MH101" s="15"/>
      <c r="MI101" s="15"/>
      <c r="MJ101" s="15"/>
      <c r="MK101" s="15"/>
      <c r="ML101" s="15"/>
      <c r="MM101" s="15"/>
      <c r="MN101" s="15"/>
      <c r="MO101" s="15"/>
      <c r="MP101" s="15"/>
      <c r="MQ101" s="15"/>
      <c r="MR101" s="15"/>
      <c r="MS101" s="15"/>
      <c r="MT101" s="15"/>
      <c r="MU101" s="15"/>
      <c r="MV101" s="15"/>
      <c r="MW101" s="15"/>
      <c r="MX101" s="15"/>
      <c r="MY101" s="15"/>
      <c r="MZ101" s="15"/>
      <c r="NA101" s="15"/>
      <c r="NB101" s="15"/>
      <c r="NC101" s="15"/>
      <c r="ND101" s="15"/>
      <c r="NE101" s="15"/>
      <c r="NF101" s="15"/>
      <c r="NG101" s="15"/>
      <c r="NH101" s="15"/>
      <c r="NI101" s="15"/>
      <c r="NJ101" s="15"/>
      <c r="NK101" s="15"/>
      <c r="NL101" s="15"/>
      <c r="NM101" s="15"/>
      <c r="NN101" s="15"/>
      <c r="NO101" s="15"/>
      <c r="NP101" s="15"/>
      <c r="NQ101" s="15"/>
      <c r="NR101" s="15"/>
      <c r="NS101" s="15"/>
      <c r="NT101" s="15"/>
      <c r="NU101" s="15"/>
      <c r="NV101" s="15"/>
      <c r="NW101" s="15"/>
      <c r="NX101" s="15"/>
      <c r="NY101" s="15"/>
      <c r="NZ101" s="15"/>
      <c r="OA101" s="15"/>
      <c r="OB101" s="15"/>
      <c r="OC101" s="15"/>
      <c r="OD101" s="15"/>
      <c r="OE101" s="15"/>
      <c r="OF101" s="15"/>
      <c r="OG101" s="15"/>
      <c r="OH101" s="15"/>
      <c r="OI101" s="15"/>
      <c r="OJ101" s="15"/>
      <c r="OK101" s="15"/>
      <c r="OL101" s="15"/>
      <c r="OM101" s="15"/>
      <c r="ON101" s="15"/>
      <c r="OO101" s="15"/>
      <c r="OP101" s="15"/>
      <c r="OQ101" s="15"/>
      <c r="OR101" s="15"/>
      <c r="OS101" s="15"/>
      <c r="OT101" s="15"/>
      <c r="OU101" s="15"/>
      <c r="OV101" s="15"/>
      <c r="OW101" s="15"/>
      <c r="OX101" s="15"/>
      <c r="OY101" s="15"/>
      <c r="OZ101" s="15"/>
      <c r="PA101" s="15"/>
      <c r="PB101" s="15"/>
      <c r="PC101" s="15"/>
      <c r="PD101" s="15"/>
      <c r="PE101" s="15"/>
      <c r="PF101" s="15"/>
      <c r="PG101" s="15"/>
      <c r="PH101" s="15"/>
      <c r="PI101" s="15"/>
      <c r="PJ101" s="15"/>
      <c r="PK101" s="15"/>
      <c r="PL101" s="15"/>
      <c r="PM101" s="15"/>
      <c r="PN101" s="15"/>
      <c r="PO101" s="15"/>
      <c r="PP101" s="15"/>
      <c r="PQ101" s="15"/>
      <c r="PR101" s="15"/>
      <c r="PS101" s="15"/>
      <c r="PT101" s="15"/>
      <c r="PU101" s="15"/>
      <c r="PV101" s="15"/>
      <c r="PW101" s="15"/>
      <c r="PX101" s="15"/>
      <c r="PY101" s="15"/>
      <c r="PZ101" s="15"/>
      <c r="QA101" s="15"/>
      <c r="QB101" s="15"/>
      <c r="QC101" s="15"/>
      <c r="QD101" s="15"/>
      <c r="QE101" s="15"/>
      <c r="QF101" s="15"/>
      <c r="QG101" s="15"/>
      <c r="QH101" s="15"/>
      <c r="QI101" s="15"/>
      <c r="QJ101" s="15"/>
      <c r="QK101" s="15"/>
      <c r="QL101" s="15"/>
      <c r="QM101" s="15"/>
      <c r="QN101" s="15"/>
      <c r="QO101" s="15"/>
      <c r="QP101" s="15"/>
      <c r="QQ101" s="15"/>
      <c r="QR101" s="15"/>
      <c r="QS101" s="15"/>
      <c r="QT101" s="15"/>
      <c r="QU101" s="15"/>
      <c r="QV101" s="15"/>
      <c r="QW101" s="15"/>
      <c r="QX101" s="15"/>
      <c r="QY101" s="15"/>
      <c r="QZ101" s="15"/>
      <c r="RA101" s="15"/>
      <c r="RB101" s="15"/>
      <c r="RC101" s="15"/>
      <c r="RD101" s="15"/>
      <c r="RE101" s="15"/>
      <c r="RF101" s="15"/>
      <c r="RG101" s="15"/>
      <c r="RH101" s="15"/>
      <c r="RI101" s="15"/>
      <c r="RJ101" s="15"/>
      <c r="RK101" s="15"/>
      <c r="RL101" s="15"/>
      <c r="RM101" s="15"/>
      <c r="RN101" s="15"/>
      <c r="RO101" s="15"/>
      <c r="RP101" s="15"/>
      <c r="RQ101" s="15"/>
      <c r="RR101" s="15"/>
      <c r="RS101" s="15"/>
      <c r="RT101" s="15"/>
      <c r="RU101" s="15"/>
      <c r="RV101" s="15"/>
      <c r="RW101" s="15"/>
      <c r="RX101" s="15"/>
      <c r="RY101" s="15"/>
      <c r="RZ101" s="15"/>
      <c r="SA101" s="15"/>
      <c r="SB101" s="15"/>
      <c r="SC101" s="15"/>
      <c r="SD101" s="15"/>
      <c r="SE101" s="15"/>
      <c r="SF101" s="15"/>
      <c r="SG101" s="15"/>
      <c r="SH101" s="15"/>
      <c r="SI101" s="15"/>
      <c r="SJ101" s="15"/>
      <c r="SK101" s="15"/>
      <c r="SL101" s="15"/>
      <c r="SM101" s="15"/>
      <c r="SN101" s="15"/>
      <c r="SO101" s="15"/>
      <c r="SP101" s="15"/>
      <c r="SQ101" s="15"/>
      <c r="SR101" s="15"/>
      <c r="SS101" s="15"/>
      <c r="ST101" s="15"/>
      <c r="SU101" s="15"/>
      <c r="SV101" s="15"/>
      <c r="SW101" s="15"/>
      <c r="SX101" s="15"/>
      <c r="SY101" s="15"/>
      <c r="SZ101" s="15"/>
      <c r="TA101" s="15"/>
      <c r="TB101" s="15"/>
      <c r="TC101" s="15"/>
      <c r="TD101" s="15"/>
      <c r="TE101" s="15"/>
      <c r="TF101" s="15"/>
      <c r="TG101" s="15"/>
      <c r="TH101" s="15"/>
      <c r="TI101" s="15"/>
      <c r="TJ101" s="15"/>
      <c r="TK101" s="15"/>
      <c r="TL101" s="15"/>
      <c r="TM101" s="15"/>
      <c r="TN101" s="15"/>
      <c r="TO101" s="15"/>
      <c r="TP101" s="15"/>
      <c r="TQ101" s="15"/>
      <c r="TR101" s="15"/>
      <c r="TS101" s="15"/>
      <c r="TT101" s="15"/>
      <c r="TU101" s="15"/>
      <c r="TV101" s="15"/>
      <c r="TW101" s="15"/>
      <c r="TX101" s="15"/>
      <c r="TY101" s="15"/>
      <c r="TZ101" s="15"/>
      <c r="UA101" s="15"/>
      <c r="UB101" s="15"/>
      <c r="UC101" s="15"/>
      <c r="UD101" s="15"/>
      <c r="UE101" s="15"/>
      <c r="UF101" s="15"/>
      <c r="UG101" s="15"/>
      <c r="UH101" s="15"/>
      <c r="UI101" s="15"/>
      <c r="UJ101" s="15"/>
      <c r="UK101" s="15"/>
      <c r="UL101" s="15"/>
      <c r="UM101" s="15"/>
      <c r="UN101" s="15"/>
      <c r="UO101" s="15"/>
      <c r="UP101" s="15"/>
      <c r="UQ101" s="15"/>
      <c r="UR101" s="15"/>
      <c r="US101" s="15"/>
      <c r="UT101" s="15"/>
      <c r="UU101" s="15"/>
      <c r="UV101" s="15"/>
      <c r="UW101" s="15"/>
      <c r="UX101" s="15"/>
      <c r="UY101" s="15"/>
      <c r="UZ101" s="15"/>
      <c r="VA101" s="15"/>
      <c r="VB101" s="15"/>
      <c r="VC101" s="15"/>
      <c r="VD101" s="15"/>
      <c r="VE101" s="15"/>
      <c r="VF101" s="15"/>
      <c r="VG101" s="15"/>
      <c r="VH101" s="15"/>
      <c r="VI101" s="15"/>
      <c r="VJ101" s="15"/>
      <c r="VK101" s="15"/>
      <c r="VL101" s="15"/>
      <c r="VM101" s="15"/>
      <c r="VN101" s="15"/>
      <c r="VO101" s="15"/>
      <c r="VP101" s="15"/>
      <c r="VQ101" s="15"/>
      <c r="VR101" s="15"/>
      <c r="VS101" s="15"/>
      <c r="VT101" s="15"/>
      <c r="VU101" s="15"/>
      <c r="VV101" s="15"/>
      <c r="VW101" s="15"/>
      <c r="VX101" s="15"/>
      <c r="VY101" s="15"/>
      <c r="VZ101" s="15"/>
      <c r="WA101" s="15"/>
      <c r="WB101" s="15"/>
      <c r="WC101" s="15"/>
      <c r="WD101" s="15"/>
      <c r="WE101" s="15"/>
      <c r="WF101" s="15"/>
      <c r="WG101" s="15"/>
      <c r="WH101" s="15"/>
      <c r="WI101" s="15"/>
      <c r="WJ101" s="15"/>
      <c r="WK101" s="15"/>
      <c r="WL101" s="15"/>
      <c r="WM101" s="15"/>
      <c r="WN101" s="15"/>
      <c r="WO101" s="15"/>
      <c r="WP101" s="15"/>
      <c r="WQ101" s="15"/>
      <c r="WR101" s="15"/>
      <c r="WS101" s="15"/>
      <c r="WT101" s="15"/>
      <c r="WU101" s="15"/>
      <c r="WV101" s="15"/>
      <c r="WW101" s="15"/>
      <c r="WX101" s="15"/>
      <c r="WY101" s="15"/>
      <c r="WZ101" s="15"/>
      <c r="XA101" s="15"/>
      <c r="XB101" s="15"/>
      <c r="XC101" s="15"/>
      <c r="XD101" s="15"/>
      <c r="XE101" s="15"/>
      <c r="XF101" s="15"/>
      <c r="XG101" s="15"/>
      <c r="XH101" s="15"/>
      <c r="XI101" s="15"/>
      <c r="XJ101" s="15"/>
      <c r="XK101" s="15"/>
      <c r="XL101" s="15"/>
      <c r="XM101" s="15"/>
      <c r="XN101" s="15"/>
      <c r="XO101" s="15"/>
      <c r="XP101" s="15"/>
      <c r="XQ101" s="15"/>
      <c r="XR101" s="15"/>
      <c r="XS101" s="15"/>
      <c r="XT101" s="15"/>
      <c r="XU101" s="15"/>
      <c r="XV101" s="15"/>
      <c r="XW101" s="15"/>
      <c r="XX101" s="15"/>
      <c r="XY101" s="15"/>
      <c r="XZ101" s="15"/>
      <c r="YA101" s="15"/>
      <c r="YB101" s="15"/>
      <c r="YC101" s="15"/>
      <c r="YD101" s="15"/>
      <c r="YE101" s="15"/>
      <c r="YF101" s="15"/>
      <c r="YG101" s="15"/>
      <c r="YH101" s="15"/>
      <c r="YI101" s="15"/>
      <c r="YJ101" s="15"/>
      <c r="YK101" s="15"/>
      <c r="YL101" s="15"/>
      <c r="YM101" s="15"/>
      <c r="YN101" s="15"/>
      <c r="YO101" s="15"/>
      <c r="YP101" s="15"/>
      <c r="YQ101" s="15"/>
      <c r="YR101" s="15"/>
      <c r="YS101" s="15"/>
      <c r="YT101" s="15"/>
      <c r="YU101" s="15"/>
      <c r="YV101" s="15"/>
      <c r="YW101" s="15"/>
      <c r="YX101" s="15"/>
      <c r="YY101" s="15"/>
      <c r="YZ101" s="15"/>
      <c r="ZA101" s="15"/>
      <c r="ZB101" s="15"/>
      <c r="ZC101" s="15"/>
      <c r="ZD101" s="15"/>
      <c r="ZE101" s="15"/>
      <c r="ZF101" s="15"/>
      <c r="ZG101" s="15"/>
      <c r="ZH101" s="15"/>
      <c r="ZI101" s="15"/>
      <c r="ZJ101" s="15"/>
      <c r="ZK101" s="15"/>
      <c r="ZL101" s="15"/>
      <c r="ZM101" s="15"/>
      <c r="ZN101" s="15"/>
      <c r="ZO101" s="15"/>
      <c r="ZP101" s="15"/>
      <c r="ZQ101" s="15"/>
      <c r="ZR101" s="15"/>
      <c r="ZS101" s="15"/>
      <c r="ZT101" s="15"/>
      <c r="ZU101" s="15"/>
      <c r="ZV101" s="15"/>
      <c r="ZW101" s="15"/>
      <c r="ZX101" s="15"/>
      <c r="ZY101" s="15"/>
      <c r="ZZ101" s="15"/>
      <c r="AAA101" s="15"/>
      <c r="AAB101" s="15"/>
      <c r="AAC101" s="15"/>
      <c r="AAD101" s="15"/>
      <c r="AAE101" s="15"/>
      <c r="AAF101" s="15"/>
      <c r="AAG101" s="15"/>
      <c r="AAH101" s="15"/>
      <c r="AAI101" s="15"/>
      <c r="AAJ101" s="15"/>
      <c r="AAK101" s="15"/>
      <c r="AAL101" s="15"/>
      <c r="AAM101" s="15"/>
      <c r="AAN101" s="15"/>
      <c r="AAO101" s="15"/>
      <c r="AAP101" s="15"/>
      <c r="AAQ101" s="15"/>
      <c r="AAR101" s="15"/>
      <c r="AAS101" s="15"/>
      <c r="AAT101" s="15"/>
      <c r="AAU101" s="15"/>
      <c r="AAV101" s="15"/>
      <c r="AAW101" s="15"/>
      <c r="AAX101" s="15"/>
      <c r="AAY101" s="15"/>
      <c r="AAZ101" s="15"/>
      <c r="ABA101" s="15"/>
      <c r="ABB101" s="15"/>
      <c r="ABC101" s="15"/>
      <c r="ABD101" s="15"/>
      <c r="ABE101" s="15"/>
      <c r="ABF101" s="15"/>
      <c r="ABG101" s="15"/>
      <c r="ABH101" s="15"/>
      <c r="ABI101" s="15"/>
      <c r="ABJ101" s="15"/>
      <c r="ABK101" s="15"/>
      <c r="ABL101" s="15"/>
      <c r="ABM101" s="15"/>
      <c r="ABN101" s="15"/>
      <c r="ABO101" s="15"/>
      <c r="ABP101" s="15"/>
      <c r="ABQ101" s="15"/>
      <c r="ABR101" s="15"/>
      <c r="ABS101" s="15"/>
      <c r="ABT101" s="15"/>
      <c r="ABU101" s="15"/>
      <c r="ABV101" s="15"/>
      <c r="ABW101" s="15"/>
      <c r="ABX101" s="15"/>
      <c r="ABY101" s="15"/>
      <c r="ABZ101" s="15"/>
      <c r="ACA101" s="15"/>
      <c r="ACB101" s="15"/>
      <c r="ACC101" s="15"/>
      <c r="ACD101" s="15"/>
      <c r="ACE101" s="15"/>
      <c r="ACF101" s="15"/>
      <c r="ACG101" s="15"/>
      <c r="ACH101" s="15"/>
      <c r="ACI101" s="15"/>
      <c r="ACJ101" s="15"/>
      <c r="ACK101" s="15"/>
      <c r="ACL101" s="15"/>
      <c r="ACM101" s="15"/>
      <c r="ACN101" s="15"/>
      <c r="ACO101" s="15"/>
      <c r="ACP101" s="15"/>
      <c r="ACQ101" s="15"/>
      <c r="ACR101" s="15"/>
      <c r="ACS101" s="15"/>
      <c r="ACT101" s="15"/>
      <c r="ACU101" s="15"/>
      <c r="ACV101" s="15"/>
      <c r="ACW101" s="15"/>
      <c r="ACX101" s="15"/>
      <c r="ACY101" s="15"/>
      <c r="ACZ101" s="15"/>
      <c r="ADA101" s="15"/>
      <c r="ADB101" s="15"/>
      <c r="ADC101" s="15"/>
      <c r="ADD101" s="15"/>
      <c r="ADE101" s="15"/>
      <c r="ADF101" s="15"/>
      <c r="ADG101" s="15"/>
      <c r="ADH101" s="15"/>
      <c r="ADI101" s="15"/>
      <c r="ADJ101" s="15"/>
      <c r="ADK101" s="15"/>
      <c r="ADL101" s="15"/>
      <c r="ADM101" s="15"/>
      <c r="ADN101" s="15"/>
      <c r="ADO101" s="15"/>
      <c r="ADP101" s="15"/>
      <c r="ADQ101" s="15"/>
      <c r="ADR101" s="15"/>
      <c r="ADS101" s="15"/>
      <c r="ADT101" s="15"/>
      <c r="ADU101" s="15"/>
      <c r="ADV101" s="15"/>
      <c r="ADW101" s="15"/>
      <c r="ADX101" s="15"/>
      <c r="ADY101" s="15"/>
      <c r="ADZ101" s="15"/>
      <c r="AEA101" s="15"/>
      <c r="AEB101" s="15"/>
      <c r="AEC101" s="15"/>
      <c r="AED101" s="15"/>
      <c r="AEE101" s="15"/>
      <c r="AEF101" s="15"/>
      <c r="AEG101" s="15"/>
      <c r="AEH101" s="15"/>
      <c r="AEI101" s="15"/>
      <c r="AEJ101" s="15"/>
      <c r="AEK101" s="15"/>
      <c r="AEL101" s="15"/>
      <c r="AEM101" s="15"/>
      <c r="AEN101" s="15"/>
      <c r="AEO101" s="15"/>
      <c r="AEP101" s="15"/>
      <c r="AEQ101" s="15"/>
      <c r="AER101" s="15"/>
      <c r="AES101" s="15"/>
      <c r="AET101" s="15"/>
      <c r="AEU101" s="15"/>
      <c r="AEV101" s="15"/>
      <c r="AEW101" s="15"/>
      <c r="AEX101" s="15"/>
      <c r="AEY101" s="15"/>
      <c r="AEZ101" s="15"/>
      <c r="AFA101" s="15"/>
      <c r="AFB101" s="15"/>
      <c r="AFC101" s="15"/>
      <c r="AFD101" s="15"/>
      <c r="AFE101" s="15"/>
      <c r="AFF101" s="15"/>
      <c r="AFG101" s="15"/>
      <c r="AFH101" s="15"/>
      <c r="AFI101" s="15"/>
      <c r="AFJ101" s="15"/>
      <c r="AFK101" s="15"/>
      <c r="AFL101" s="15"/>
      <c r="AFM101" s="15"/>
      <c r="AFN101" s="15"/>
      <c r="AFO101" s="15"/>
      <c r="AFP101" s="15"/>
      <c r="AFQ101" s="15"/>
      <c r="AFR101" s="15"/>
      <c r="AFS101" s="15"/>
      <c r="AFT101" s="15"/>
      <c r="AFU101" s="15"/>
      <c r="AFV101" s="15"/>
      <c r="AFW101" s="15"/>
      <c r="AFX101" s="15"/>
      <c r="AFY101" s="15"/>
      <c r="AFZ101" s="15"/>
      <c r="AGA101" s="15"/>
      <c r="AGB101" s="15"/>
      <c r="AGC101" s="15"/>
      <c r="AGD101" s="15"/>
      <c r="AGE101" s="15"/>
      <c r="AGF101" s="15"/>
      <c r="AGG101" s="15"/>
      <c r="AGH101" s="15"/>
      <c r="AGI101" s="15"/>
      <c r="AGJ101" s="15"/>
      <c r="AGK101" s="15"/>
      <c r="AGL101" s="15"/>
      <c r="AGM101" s="15"/>
      <c r="AGN101" s="15"/>
      <c r="AGO101" s="15"/>
      <c r="AGP101" s="15"/>
      <c r="AGQ101" s="15"/>
      <c r="AGR101" s="15"/>
      <c r="AGS101" s="15"/>
      <c r="AGT101" s="15"/>
      <c r="AGU101" s="15"/>
      <c r="AGV101" s="15"/>
      <c r="AGW101" s="15"/>
      <c r="AGX101" s="15"/>
      <c r="AGY101" s="15"/>
      <c r="AGZ101" s="15"/>
      <c r="AHA101" s="15"/>
      <c r="AHB101" s="15"/>
      <c r="AHC101" s="15"/>
      <c r="AHD101" s="15"/>
      <c r="AHE101" s="15"/>
      <c r="AHF101" s="15"/>
      <c r="AHG101" s="15"/>
      <c r="AHH101" s="15"/>
      <c r="AHI101" s="15"/>
      <c r="AHJ101" s="15"/>
      <c r="AHK101" s="15"/>
      <c r="AHL101" s="15"/>
      <c r="AHM101" s="15"/>
      <c r="AHN101" s="15"/>
      <c r="AHO101" s="15"/>
      <c r="AHP101" s="15"/>
      <c r="AHQ101" s="15"/>
      <c r="AHR101" s="15"/>
      <c r="AHS101" s="15"/>
      <c r="AHT101" s="15"/>
      <c r="AHU101" s="15"/>
      <c r="AHV101" s="15"/>
      <c r="AHW101" s="15"/>
      <c r="AHX101" s="15"/>
      <c r="AHY101" s="15"/>
      <c r="AHZ101" s="15"/>
      <c r="AIA101" s="15"/>
      <c r="AIB101" s="15"/>
      <c r="AIC101" s="15"/>
      <c r="AID101" s="15"/>
      <c r="AIE101" s="15"/>
      <c r="AIF101" s="15"/>
      <c r="AIG101" s="15"/>
      <c r="AIH101" s="15"/>
      <c r="AII101" s="15"/>
      <c r="AIJ101" s="15"/>
      <c r="AIK101" s="15"/>
      <c r="AIL101" s="15"/>
      <c r="AIM101" s="15"/>
      <c r="AIN101" s="15"/>
      <c r="AIO101" s="15"/>
      <c r="AIP101" s="15"/>
      <c r="AIQ101" s="15"/>
      <c r="AIR101" s="15"/>
      <c r="AIS101" s="15"/>
      <c r="AIT101" s="15"/>
      <c r="AIU101" s="15"/>
      <c r="AIV101" s="15"/>
      <c r="AIW101" s="15"/>
      <c r="AIX101" s="15"/>
      <c r="AIY101" s="15"/>
      <c r="AIZ101" s="15"/>
      <c r="AJA101" s="15"/>
      <c r="AJB101" s="15"/>
      <c r="AJC101" s="15"/>
      <c r="AJD101" s="15"/>
      <c r="AJE101" s="15"/>
      <c r="AJF101" s="15"/>
      <c r="AJG101" s="15"/>
      <c r="AJH101" s="15"/>
      <c r="AJI101" s="15"/>
      <c r="AJJ101" s="15"/>
      <c r="AJK101" s="15"/>
      <c r="AJL101" s="15"/>
      <c r="AJM101" s="15"/>
      <c r="AJN101" s="15"/>
      <c r="AJO101" s="15"/>
      <c r="AJP101" s="15"/>
      <c r="AJQ101" s="15"/>
      <c r="AJR101" s="15"/>
      <c r="AJS101" s="15"/>
      <c r="AJT101" s="15"/>
      <c r="AJU101" s="15"/>
      <c r="AJV101" s="15"/>
      <c r="AJW101" s="15"/>
      <c r="AJX101" s="15"/>
      <c r="AJY101" s="15"/>
      <c r="AJZ101" s="15"/>
      <c r="AKA101" s="15"/>
      <c r="AKB101" s="15"/>
      <c r="AKC101" s="15"/>
      <c r="AKD101" s="15"/>
      <c r="AKE101" s="15"/>
      <c r="AKF101" s="15"/>
      <c r="AKG101" s="15"/>
      <c r="AKH101" s="15"/>
      <c r="AKI101" s="15"/>
      <c r="AKJ101" s="15"/>
      <c r="AKK101" s="15"/>
      <c r="AKL101" s="15"/>
      <c r="AKM101" s="15"/>
      <c r="AKN101" s="15"/>
      <c r="AKO101" s="15"/>
      <c r="AKP101" s="15"/>
      <c r="AKQ101" s="15"/>
      <c r="AKR101" s="15"/>
      <c r="AKS101" s="15"/>
      <c r="AKT101" s="15"/>
      <c r="AKU101" s="15"/>
      <c r="AKV101" s="15"/>
      <c r="AKW101" s="15"/>
      <c r="AKX101" s="15"/>
      <c r="AKY101" s="15"/>
      <c r="AKZ101" s="15"/>
      <c r="ALA101" s="15"/>
      <c r="ALB101" s="15"/>
      <c r="ALC101" s="15"/>
      <c r="ALD101" s="15"/>
      <c r="ALE101" s="15"/>
      <c r="ALF101" s="15"/>
      <c r="ALG101" s="15"/>
      <c r="ALH101" s="15"/>
      <c r="ALI101" s="15"/>
      <c r="ALJ101" s="15"/>
      <c r="ALK101" s="15"/>
      <c r="ALL101" s="15"/>
      <c r="ALM101" s="15"/>
      <c r="ALN101" s="15"/>
      <c r="ALO101" s="15"/>
      <c r="ALP101" s="15"/>
      <c r="ALQ101" s="15"/>
      <c r="ALR101" s="15"/>
      <c r="ALS101" s="15"/>
      <c r="ALT101" s="15"/>
      <c r="ALU101" s="15"/>
      <c r="ALV101" s="15"/>
      <c r="ALW101" s="15"/>
      <c r="ALX101" s="15"/>
      <c r="ALY101" s="15"/>
      <c r="ALZ101" s="15"/>
      <c r="AMA101" s="15"/>
      <c r="AMB101" s="15"/>
      <c r="AMC101" s="15"/>
      <c r="AMD101" s="15"/>
      <c r="AME101" s="15"/>
      <c r="AMF101" s="15"/>
      <c r="AMG101" s="15"/>
      <c r="AMH101" s="15"/>
      <c r="AMI101" s="15"/>
      <c r="AMJ101" s="15"/>
      <c r="AMK101" s="15"/>
      <c r="AML101" s="15"/>
      <c r="AMM101" s="15"/>
      <c r="AMN101" s="15"/>
      <c r="AMO101" s="15"/>
      <c r="AMP101" s="15"/>
      <c r="AMQ101" s="15"/>
    </row>
    <row r="102" spans="1:1031" ht="82.5" customHeight="1" thickBot="1" x14ac:dyDescent="0.3">
      <c r="A102" s="93">
        <v>82</v>
      </c>
      <c r="B102" s="258"/>
      <c r="C102" s="164" t="s">
        <v>96</v>
      </c>
      <c r="D102" s="164" t="s">
        <v>126</v>
      </c>
      <c r="E102" s="28" t="s">
        <v>371</v>
      </c>
      <c r="F102" s="16" t="s">
        <v>128</v>
      </c>
      <c r="G102" s="12" t="s">
        <v>241</v>
      </c>
      <c r="H102" s="38" t="s">
        <v>197</v>
      </c>
      <c r="I102" s="36">
        <v>42461</v>
      </c>
      <c r="J102" s="36">
        <v>43890</v>
      </c>
      <c r="K102" s="12" t="s">
        <v>164</v>
      </c>
      <c r="L102" s="12" t="s">
        <v>29</v>
      </c>
      <c r="M102" s="12" t="s">
        <v>30</v>
      </c>
      <c r="N102" s="12" t="s">
        <v>30</v>
      </c>
      <c r="O102" s="12" t="s">
        <v>31</v>
      </c>
      <c r="P102" s="12">
        <v>121</v>
      </c>
      <c r="Q102" s="60">
        <v>764301.63</v>
      </c>
      <c r="R102" s="46">
        <v>0</v>
      </c>
      <c r="S102" s="60">
        <v>138114.84</v>
      </c>
      <c r="T102" s="113">
        <f t="shared" si="14"/>
        <v>902416.47</v>
      </c>
      <c r="U102" s="46">
        <v>0</v>
      </c>
      <c r="V102" s="46">
        <v>4546.66</v>
      </c>
      <c r="W102" s="113">
        <f t="shared" si="4"/>
        <v>906963.13</v>
      </c>
      <c r="X102" s="14" t="s">
        <v>32</v>
      </c>
      <c r="Y102" s="31">
        <v>3</v>
      </c>
      <c r="Z102" s="84">
        <f>184571.69+170269.35+101859.11</f>
        <v>456700.15</v>
      </c>
      <c r="AA102" s="13">
        <v>0</v>
      </c>
      <c r="AB102" s="102"/>
      <c r="AC102" s="102"/>
      <c r="AD102" s="102"/>
      <c r="AE102" s="102"/>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c r="KC102" s="15"/>
      <c r="KD102" s="15"/>
      <c r="KE102" s="15"/>
      <c r="KF102" s="15"/>
      <c r="KG102" s="15"/>
      <c r="KH102" s="15"/>
      <c r="KI102" s="15"/>
      <c r="KJ102" s="15"/>
      <c r="KK102" s="15"/>
      <c r="KL102" s="15"/>
      <c r="KM102" s="15"/>
      <c r="KN102" s="15"/>
      <c r="KO102" s="15"/>
      <c r="KP102" s="15"/>
      <c r="KQ102" s="15"/>
      <c r="KR102" s="15"/>
      <c r="KS102" s="15"/>
      <c r="KT102" s="15"/>
      <c r="KU102" s="15"/>
      <c r="KV102" s="15"/>
      <c r="KW102" s="15"/>
      <c r="KX102" s="15"/>
      <c r="KY102" s="15"/>
      <c r="KZ102" s="15"/>
      <c r="LA102" s="15"/>
      <c r="LB102" s="15"/>
      <c r="LC102" s="15"/>
      <c r="LD102" s="15"/>
      <c r="LE102" s="15"/>
      <c r="LF102" s="15"/>
      <c r="LG102" s="15"/>
      <c r="LH102" s="15"/>
      <c r="LI102" s="15"/>
      <c r="LJ102" s="15"/>
      <c r="LK102" s="15"/>
      <c r="LL102" s="15"/>
      <c r="LM102" s="15"/>
      <c r="LN102" s="15"/>
      <c r="LO102" s="15"/>
      <c r="LP102" s="15"/>
      <c r="LQ102" s="15"/>
      <c r="LR102" s="15"/>
      <c r="LS102" s="15"/>
      <c r="LT102" s="15"/>
      <c r="LU102" s="15"/>
      <c r="LV102" s="15"/>
      <c r="LW102" s="15"/>
      <c r="LX102" s="15"/>
      <c r="LY102" s="15"/>
      <c r="LZ102" s="15"/>
      <c r="MA102" s="15"/>
      <c r="MB102" s="15"/>
      <c r="MC102" s="15"/>
      <c r="MD102" s="15"/>
      <c r="ME102" s="15"/>
      <c r="MF102" s="15"/>
      <c r="MG102" s="15"/>
      <c r="MH102" s="15"/>
      <c r="MI102" s="15"/>
      <c r="MJ102" s="15"/>
      <c r="MK102" s="15"/>
      <c r="ML102" s="15"/>
      <c r="MM102" s="15"/>
      <c r="MN102" s="15"/>
      <c r="MO102" s="15"/>
      <c r="MP102" s="15"/>
      <c r="MQ102" s="15"/>
      <c r="MR102" s="15"/>
      <c r="MS102" s="15"/>
      <c r="MT102" s="15"/>
      <c r="MU102" s="15"/>
      <c r="MV102" s="15"/>
      <c r="MW102" s="15"/>
      <c r="MX102" s="15"/>
      <c r="MY102" s="15"/>
      <c r="MZ102" s="15"/>
      <c r="NA102" s="15"/>
      <c r="NB102" s="15"/>
      <c r="NC102" s="15"/>
      <c r="ND102" s="15"/>
      <c r="NE102" s="15"/>
      <c r="NF102" s="15"/>
      <c r="NG102" s="15"/>
      <c r="NH102" s="15"/>
      <c r="NI102" s="15"/>
      <c r="NJ102" s="15"/>
      <c r="NK102" s="15"/>
      <c r="NL102" s="15"/>
      <c r="NM102" s="15"/>
      <c r="NN102" s="15"/>
      <c r="NO102" s="15"/>
      <c r="NP102" s="15"/>
      <c r="NQ102" s="15"/>
      <c r="NR102" s="15"/>
      <c r="NS102" s="15"/>
      <c r="NT102" s="15"/>
      <c r="NU102" s="15"/>
      <c r="NV102" s="15"/>
      <c r="NW102" s="15"/>
      <c r="NX102" s="15"/>
      <c r="NY102" s="15"/>
      <c r="NZ102" s="15"/>
      <c r="OA102" s="15"/>
      <c r="OB102" s="15"/>
      <c r="OC102" s="15"/>
      <c r="OD102" s="15"/>
      <c r="OE102" s="15"/>
      <c r="OF102" s="15"/>
      <c r="OG102" s="15"/>
      <c r="OH102" s="15"/>
      <c r="OI102" s="15"/>
      <c r="OJ102" s="15"/>
      <c r="OK102" s="15"/>
      <c r="OL102" s="15"/>
      <c r="OM102" s="15"/>
      <c r="ON102" s="15"/>
      <c r="OO102" s="15"/>
      <c r="OP102" s="15"/>
      <c r="OQ102" s="15"/>
      <c r="OR102" s="15"/>
      <c r="OS102" s="15"/>
      <c r="OT102" s="15"/>
      <c r="OU102" s="15"/>
      <c r="OV102" s="15"/>
      <c r="OW102" s="15"/>
      <c r="OX102" s="15"/>
      <c r="OY102" s="15"/>
      <c r="OZ102" s="15"/>
      <c r="PA102" s="15"/>
      <c r="PB102" s="15"/>
      <c r="PC102" s="15"/>
      <c r="PD102" s="15"/>
      <c r="PE102" s="15"/>
      <c r="PF102" s="15"/>
      <c r="PG102" s="15"/>
      <c r="PH102" s="15"/>
      <c r="PI102" s="15"/>
      <c r="PJ102" s="15"/>
      <c r="PK102" s="15"/>
      <c r="PL102" s="15"/>
      <c r="PM102" s="15"/>
      <c r="PN102" s="15"/>
      <c r="PO102" s="15"/>
      <c r="PP102" s="15"/>
      <c r="PQ102" s="15"/>
      <c r="PR102" s="15"/>
      <c r="PS102" s="15"/>
      <c r="PT102" s="15"/>
      <c r="PU102" s="15"/>
      <c r="PV102" s="15"/>
      <c r="PW102" s="15"/>
      <c r="PX102" s="15"/>
      <c r="PY102" s="15"/>
      <c r="PZ102" s="15"/>
      <c r="QA102" s="15"/>
      <c r="QB102" s="15"/>
      <c r="QC102" s="15"/>
      <c r="QD102" s="15"/>
      <c r="QE102" s="15"/>
      <c r="QF102" s="15"/>
      <c r="QG102" s="15"/>
      <c r="QH102" s="15"/>
      <c r="QI102" s="15"/>
      <c r="QJ102" s="15"/>
      <c r="QK102" s="15"/>
      <c r="QL102" s="15"/>
      <c r="QM102" s="15"/>
      <c r="QN102" s="15"/>
      <c r="QO102" s="15"/>
      <c r="QP102" s="15"/>
      <c r="QQ102" s="15"/>
      <c r="QR102" s="15"/>
      <c r="QS102" s="15"/>
      <c r="QT102" s="15"/>
      <c r="QU102" s="15"/>
      <c r="QV102" s="15"/>
      <c r="QW102" s="15"/>
      <c r="QX102" s="15"/>
      <c r="QY102" s="15"/>
      <c r="QZ102" s="15"/>
      <c r="RA102" s="15"/>
      <c r="RB102" s="15"/>
      <c r="RC102" s="15"/>
      <c r="RD102" s="15"/>
      <c r="RE102" s="15"/>
      <c r="RF102" s="15"/>
      <c r="RG102" s="15"/>
      <c r="RH102" s="15"/>
      <c r="RI102" s="15"/>
      <c r="RJ102" s="15"/>
      <c r="RK102" s="15"/>
      <c r="RL102" s="15"/>
      <c r="RM102" s="15"/>
      <c r="RN102" s="15"/>
      <c r="RO102" s="15"/>
      <c r="RP102" s="15"/>
      <c r="RQ102" s="15"/>
      <c r="RR102" s="15"/>
      <c r="RS102" s="15"/>
      <c r="RT102" s="15"/>
      <c r="RU102" s="15"/>
      <c r="RV102" s="15"/>
      <c r="RW102" s="15"/>
      <c r="RX102" s="15"/>
      <c r="RY102" s="15"/>
      <c r="RZ102" s="15"/>
      <c r="SA102" s="15"/>
      <c r="SB102" s="15"/>
      <c r="SC102" s="15"/>
      <c r="SD102" s="15"/>
      <c r="SE102" s="15"/>
      <c r="SF102" s="15"/>
      <c r="SG102" s="15"/>
      <c r="SH102" s="15"/>
      <c r="SI102" s="15"/>
      <c r="SJ102" s="15"/>
      <c r="SK102" s="15"/>
      <c r="SL102" s="15"/>
      <c r="SM102" s="15"/>
      <c r="SN102" s="15"/>
      <c r="SO102" s="15"/>
      <c r="SP102" s="15"/>
      <c r="SQ102" s="15"/>
      <c r="SR102" s="15"/>
      <c r="SS102" s="15"/>
      <c r="ST102" s="15"/>
      <c r="SU102" s="15"/>
      <c r="SV102" s="15"/>
      <c r="SW102" s="15"/>
      <c r="SX102" s="15"/>
      <c r="SY102" s="15"/>
      <c r="SZ102" s="15"/>
      <c r="TA102" s="15"/>
      <c r="TB102" s="15"/>
      <c r="TC102" s="15"/>
      <c r="TD102" s="15"/>
      <c r="TE102" s="15"/>
      <c r="TF102" s="15"/>
      <c r="TG102" s="15"/>
      <c r="TH102" s="15"/>
      <c r="TI102" s="15"/>
      <c r="TJ102" s="15"/>
      <c r="TK102" s="15"/>
      <c r="TL102" s="15"/>
      <c r="TM102" s="15"/>
      <c r="TN102" s="15"/>
      <c r="TO102" s="15"/>
      <c r="TP102" s="15"/>
      <c r="TQ102" s="15"/>
      <c r="TR102" s="15"/>
      <c r="TS102" s="15"/>
      <c r="TT102" s="15"/>
      <c r="TU102" s="15"/>
      <c r="TV102" s="15"/>
      <c r="TW102" s="15"/>
      <c r="TX102" s="15"/>
      <c r="TY102" s="15"/>
      <c r="TZ102" s="15"/>
      <c r="UA102" s="15"/>
      <c r="UB102" s="15"/>
      <c r="UC102" s="15"/>
      <c r="UD102" s="15"/>
      <c r="UE102" s="15"/>
      <c r="UF102" s="15"/>
      <c r="UG102" s="15"/>
      <c r="UH102" s="15"/>
      <c r="UI102" s="15"/>
      <c r="UJ102" s="15"/>
      <c r="UK102" s="15"/>
      <c r="UL102" s="15"/>
      <c r="UM102" s="15"/>
      <c r="UN102" s="15"/>
      <c r="UO102" s="15"/>
      <c r="UP102" s="15"/>
      <c r="UQ102" s="15"/>
      <c r="UR102" s="15"/>
      <c r="US102" s="15"/>
      <c r="UT102" s="15"/>
      <c r="UU102" s="15"/>
      <c r="UV102" s="15"/>
      <c r="UW102" s="15"/>
      <c r="UX102" s="15"/>
      <c r="UY102" s="15"/>
      <c r="UZ102" s="15"/>
      <c r="VA102" s="15"/>
      <c r="VB102" s="15"/>
      <c r="VC102" s="15"/>
      <c r="VD102" s="15"/>
      <c r="VE102" s="15"/>
      <c r="VF102" s="15"/>
      <c r="VG102" s="15"/>
      <c r="VH102" s="15"/>
      <c r="VI102" s="15"/>
      <c r="VJ102" s="15"/>
      <c r="VK102" s="15"/>
      <c r="VL102" s="15"/>
      <c r="VM102" s="15"/>
      <c r="VN102" s="15"/>
      <c r="VO102" s="15"/>
      <c r="VP102" s="15"/>
      <c r="VQ102" s="15"/>
      <c r="VR102" s="15"/>
      <c r="VS102" s="15"/>
      <c r="VT102" s="15"/>
      <c r="VU102" s="15"/>
      <c r="VV102" s="15"/>
      <c r="VW102" s="15"/>
      <c r="VX102" s="15"/>
      <c r="VY102" s="15"/>
      <c r="VZ102" s="15"/>
      <c r="WA102" s="15"/>
      <c r="WB102" s="15"/>
      <c r="WC102" s="15"/>
      <c r="WD102" s="15"/>
      <c r="WE102" s="15"/>
      <c r="WF102" s="15"/>
      <c r="WG102" s="15"/>
      <c r="WH102" s="15"/>
      <c r="WI102" s="15"/>
      <c r="WJ102" s="15"/>
      <c r="WK102" s="15"/>
      <c r="WL102" s="15"/>
      <c r="WM102" s="15"/>
      <c r="WN102" s="15"/>
      <c r="WO102" s="15"/>
      <c r="WP102" s="15"/>
      <c r="WQ102" s="15"/>
      <c r="WR102" s="15"/>
      <c r="WS102" s="15"/>
      <c r="WT102" s="15"/>
      <c r="WU102" s="15"/>
      <c r="WV102" s="15"/>
      <c r="WW102" s="15"/>
      <c r="WX102" s="15"/>
      <c r="WY102" s="15"/>
      <c r="WZ102" s="15"/>
      <c r="XA102" s="15"/>
      <c r="XB102" s="15"/>
      <c r="XC102" s="15"/>
      <c r="XD102" s="15"/>
      <c r="XE102" s="15"/>
      <c r="XF102" s="15"/>
      <c r="XG102" s="15"/>
      <c r="XH102" s="15"/>
      <c r="XI102" s="15"/>
      <c r="XJ102" s="15"/>
      <c r="XK102" s="15"/>
      <c r="XL102" s="15"/>
      <c r="XM102" s="15"/>
      <c r="XN102" s="15"/>
      <c r="XO102" s="15"/>
      <c r="XP102" s="15"/>
      <c r="XQ102" s="15"/>
      <c r="XR102" s="15"/>
      <c r="XS102" s="15"/>
      <c r="XT102" s="15"/>
      <c r="XU102" s="15"/>
      <c r="XV102" s="15"/>
      <c r="XW102" s="15"/>
      <c r="XX102" s="15"/>
      <c r="XY102" s="15"/>
      <c r="XZ102" s="15"/>
      <c r="YA102" s="15"/>
      <c r="YB102" s="15"/>
      <c r="YC102" s="15"/>
      <c r="YD102" s="15"/>
      <c r="YE102" s="15"/>
      <c r="YF102" s="15"/>
      <c r="YG102" s="15"/>
      <c r="YH102" s="15"/>
      <c r="YI102" s="15"/>
      <c r="YJ102" s="15"/>
      <c r="YK102" s="15"/>
      <c r="YL102" s="15"/>
      <c r="YM102" s="15"/>
      <c r="YN102" s="15"/>
      <c r="YO102" s="15"/>
      <c r="YP102" s="15"/>
      <c r="YQ102" s="15"/>
      <c r="YR102" s="15"/>
      <c r="YS102" s="15"/>
      <c r="YT102" s="15"/>
      <c r="YU102" s="15"/>
      <c r="YV102" s="15"/>
      <c r="YW102" s="15"/>
      <c r="YX102" s="15"/>
      <c r="YY102" s="15"/>
      <c r="YZ102" s="15"/>
      <c r="ZA102" s="15"/>
      <c r="ZB102" s="15"/>
      <c r="ZC102" s="15"/>
      <c r="ZD102" s="15"/>
      <c r="ZE102" s="15"/>
      <c r="ZF102" s="15"/>
      <c r="ZG102" s="15"/>
      <c r="ZH102" s="15"/>
      <c r="ZI102" s="15"/>
      <c r="ZJ102" s="15"/>
      <c r="ZK102" s="15"/>
      <c r="ZL102" s="15"/>
      <c r="ZM102" s="15"/>
      <c r="ZN102" s="15"/>
      <c r="ZO102" s="15"/>
      <c r="ZP102" s="15"/>
      <c r="ZQ102" s="15"/>
      <c r="ZR102" s="15"/>
      <c r="ZS102" s="15"/>
      <c r="ZT102" s="15"/>
      <c r="ZU102" s="15"/>
      <c r="ZV102" s="15"/>
      <c r="ZW102" s="15"/>
      <c r="ZX102" s="15"/>
      <c r="ZY102" s="15"/>
      <c r="ZZ102" s="15"/>
      <c r="AAA102" s="15"/>
      <c r="AAB102" s="15"/>
      <c r="AAC102" s="15"/>
      <c r="AAD102" s="15"/>
      <c r="AAE102" s="15"/>
      <c r="AAF102" s="15"/>
      <c r="AAG102" s="15"/>
      <c r="AAH102" s="15"/>
      <c r="AAI102" s="15"/>
      <c r="AAJ102" s="15"/>
      <c r="AAK102" s="15"/>
      <c r="AAL102" s="15"/>
      <c r="AAM102" s="15"/>
      <c r="AAN102" s="15"/>
      <c r="AAO102" s="15"/>
      <c r="AAP102" s="15"/>
      <c r="AAQ102" s="15"/>
      <c r="AAR102" s="15"/>
      <c r="AAS102" s="15"/>
      <c r="AAT102" s="15"/>
      <c r="AAU102" s="15"/>
      <c r="AAV102" s="15"/>
      <c r="AAW102" s="15"/>
      <c r="AAX102" s="15"/>
      <c r="AAY102" s="15"/>
      <c r="AAZ102" s="15"/>
      <c r="ABA102" s="15"/>
      <c r="ABB102" s="15"/>
      <c r="ABC102" s="15"/>
      <c r="ABD102" s="15"/>
      <c r="ABE102" s="15"/>
      <c r="ABF102" s="15"/>
      <c r="ABG102" s="15"/>
      <c r="ABH102" s="15"/>
      <c r="ABI102" s="15"/>
      <c r="ABJ102" s="15"/>
      <c r="ABK102" s="15"/>
      <c r="ABL102" s="15"/>
      <c r="ABM102" s="15"/>
      <c r="ABN102" s="15"/>
      <c r="ABO102" s="15"/>
      <c r="ABP102" s="15"/>
      <c r="ABQ102" s="15"/>
      <c r="ABR102" s="15"/>
      <c r="ABS102" s="15"/>
      <c r="ABT102" s="15"/>
      <c r="ABU102" s="15"/>
      <c r="ABV102" s="15"/>
      <c r="ABW102" s="15"/>
      <c r="ABX102" s="15"/>
      <c r="ABY102" s="15"/>
      <c r="ABZ102" s="15"/>
      <c r="ACA102" s="15"/>
      <c r="ACB102" s="15"/>
      <c r="ACC102" s="15"/>
      <c r="ACD102" s="15"/>
      <c r="ACE102" s="15"/>
      <c r="ACF102" s="15"/>
      <c r="ACG102" s="15"/>
      <c r="ACH102" s="15"/>
      <c r="ACI102" s="15"/>
      <c r="ACJ102" s="15"/>
      <c r="ACK102" s="15"/>
      <c r="ACL102" s="15"/>
      <c r="ACM102" s="15"/>
      <c r="ACN102" s="15"/>
      <c r="ACO102" s="15"/>
      <c r="ACP102" s="15"/>
      <c r="ACQ102" s="15"/>
      <c r="ACR102" s="15"/>
      <c r="ACS102" s="15"/>
      <c r="ACT102" s="15"/>
      <c r="ACU102" s="15"/>
      <c r="ACV102" s="15"/>
      <c r="ACW102" s="15"/>
      <c r="ACX102" s="15"/>
      <c r="ACY102" s="15"/>
      <c r="ACZ102" s="15"/>
      <c r="ADA102" s="15"/>
      <c r="ADB102" s="15"/>
      <c r="ADC102" s="15"/>
      <c r="ADD102" s="15"/>
      <c r="ADE102" s="15"/>
      <c r="ADF102" s="15"/>
      <c r="ADG102" s="15"/>
      <c r="ADH102" s="15"/>
      <c r="ADI102" s="15"/>
      <c r="ADJ102" s="15"/>
      <c r="ADK102" s="15"/>
      <c r="ADL102" s="15"/>
      <c r="ADM102" s="15"/>
      <c r="ADN102" s="15"/>
      <c r="ADO102" s="15"/>
      <c r="ADP102" s="15"/>
      <c r="ADQ102" s="15"/>
      <c r="ADR102" s="15"/>
      <c r="ADS102" s="15"/>
      <c r="ADT102" s="15"/>
      <c r="ADU102" s="15"/>
      <c r="ADV102" s="15"/>
      <c r="ADW102" s="15"/>
      <c r="ADX102" s="15"/>
      <c r="ADY102" s="15"/>
      <c r="ADZ102" s="15"/>
      <c r="AEA102" s="15"/>
      <c r="AEB102" s="15"/>
      <c r="AEC102" s="15"/>
      <c r="AED102" s="15"/>
      <c r="AEE102" s="15"/>
      <c r="AEF102" s="15"/>
      <c r="AEG102" s="15"/>
      <c r="AEH102" s="15"/>
      <c r="AEI102" s="15"/>
      <c r="AEJ102" s="15"/>
      <c r="AEK102" s="15"/>
      <c r="AEL102" s="15"/>
      <c r="AEM102" s="15"/>
      <c r="AEN102" s="15"/>
      <c r="AEO102" s="15"/>
      <c r="AEP102" s="15"/>
      <c r="AEQ102" s="15"/>
      <c r="AER102" s="15"/>
      <c r="AES102" s="15"/>
      <c r="AET102" s="15"/>
      <c r="AEU102" s="15"/>
      <c r="AEV102" s="15"/>
      <c r="AEW102" s="15"/>
      <c r="AEX102" s="15"/>
      <c r="AEY102" s="15"/>
      <c r="AEZ102" s="15"/>
      <c r="AFA102" s="15"/>
      <c r="AFB102" s="15"/>
      <c r="AFC102" s="15"/>
      <c r="AFD102" s="15"/>
      <c r="AFE102" s="15"/>
      <c r="AFF102" s="15"/>
      <c r="AFG102" s="15"/>
      <c r="AFH102" s="15"/>
      <c r="AFI102" s="15"/>
      <c r="AFJ102" s="15"/>
      <c r="AFK102" s="15"/>
      <c r="AFL102" s="15"/>
      <c r="AFM102" s="15"/>
      <c r="AFN102" s="15"/>
      <c r="AFO102" s="15"/>
      <c r="AFP102" s="15"/>
      <c r="AFQ102" s="15"/>
      <c r="AFR102" s="15"/>
      <c r="AFS102" s="15"/>
      <c r="AFT102" s="15"/>
      <c r="AFU102" s="15"/>
      <c r="AFV102" s="15"/>
      <c r="AFW102" s="15"/>
      <c r="AFX102" s="15"/>
      <c r="AFY102" s="15"/>
      <c r="AFZ102" s="15"/>
      <c r="AGA102" s="15"/>
      <c r="AGB102" s="15"/>
      <c r="AGC102" s="15"/>
      <c r="AGD102" s="15"/>
      <c r="AGE102" s="15"/>
      <c r="AGF102" s="15"/>
      <c r="AGG102" s="15"/>
      <c r="AGH102" s="15"/>
      <c r="AGI102" s="15"/>
      <c r="AGJ102" s="15"/>
      <c r="AGK102" s="15"/>
      <c r="AGL102" s="15"/>
      <c r="AGM102" s="15"/>
      <c r="AGN102" s="15"/>
      <c r="AGO102" s="15"/>
      <c r="AGP102" s="15"/>
      <c r="AGQ102" s="15"/>
      <c r="AGR102" s="15"/>
      <c r="AGS102" s="15"/>
      <c r="AGT102" s="15"/>
      <c r="AGU102" s="15"/>
      <c r="AGV102" s="15"/>
      <c r="AGW102" s="15"/>
      <c r="AGX102" s="15"/>
      <c r="AGY102" s="15"/>
      <c r="AGZ102" s="15"/>
      <c r="AHA102" s="15"/>
      <c r="AHB102" s="15"/>
      <c r="AHC102" s="15"/>
      <c r="AHD102" s="15"/>
      <c r="AHE102" s="15"/>
      <c r="AHF102" s="15"/>
      <c r="AHG102" s="15"/>
      <c r="AHH102" s="15"/>
      <c r="AHI102" s="15"/>
      <c r="AHJ102" s="15"/>
      <c r="AHK102" s="15"/>
      <c r="AHL102" s="15"/>
      <c r="AHM102" s="15"/>
      <c r="AHN102" s="15"/>
      <c r="AHO102" s="15"/>
      <c r="AHP102" s="15"/>
      <c r="AHQ102" s="15"/>
      <c r="AHR102" s="15"/>
      <c r="AHS102" s="15"/>
      <c r="AHT102" s="15"/>
      <c r="AHU102" s="15"/>
      <c r="AHV102" s="15"/>
      <c r="AHW102" s="15"/>
      <c r="AHX102" s="15"/>
      <c r="AHY102" s="15"/>
      <c r="AHZ102" s="15"/>
      <c r="AIA102" s="15"/>
      <c r="AIB102" s="15"/>
      <c r="AIC102" s="15"/>
      <c r="AID102" s="15"/>
      <c r="AIE102" s="15"/>
      <c r="AIF102" s="15"/>
      <c r="AIG102" s="15"/>
      <c r="AIH102" s="15"/>
      <c r="AII102" s="15"/>
      <c r="AIJ102" s="15"/>
      <c r="AIK102" s="15"/>
      <c r="AIL102" s="15"/>
      <c r="AIM102" s="15"/>
      <c r="AIN102" s="15"/>
      <c r="AIO102" s="15"/>
      <c r="AIP102" s="15"/>
      <c r="AIQ102" s="15"/>
      <c r="AIR102" s="15"/>
      <c r="AIS102" s="15"/>
      <c r="AIT102" s="15"/>
      <c r="AIU102" s="15"/>
      <c r="AIV102" s="15"/>
      <c r="AIW102" s="15"/>
      <c r="AIX102" s="15"/>
      <c r="AIY102" s="15"/>
      <c r="AIZ102" s="15"/>
      <c r="AJA102" s="15"/>
      <c r="AJB102" s="15"/>
      <c r="AJC102" s="15"/>
      <c r="AJD102" s="15"/>
      <c r="AJE102" s="15"/>
      <c r="AJF102" s="15"/>
      <c r="AJG102" s="15"/>
      <c r="AJH102" s="15"/>
      <c r="AJI102" s="15"/>
      <c r="AJJ102" s="15"/>
      <c r="AJK102" s="15"/>
      <c r="AJL102" s="15"/>
      <c r="AJM102" s="15"/>
      <c r="AJN102" s="15"/>
      <c r="AJO102" s="15"/>
      <c r="AJP102" s="15"/>
      <c r="AJQ102" s="15"/>
      <c r="AJR102" s="15"/>
      <c r="AJS102" s="15"/>
      <c r="AJT102" s="15"/>
      <c r="AJU102" s="15"/>
      <c r="AJV102" s="15"/>
      <c r="AJW102" s="15"/>
      <c r="AJX102" s="15"/>
      <c r="AJY102" s="15"/>
      <c r="AJZ102" s="15"/>
      <c r="AKA102" s="15"/>
      <c r="AKB102" s="15"/>
      <c r="AKC102" s="15"/>
      <c r="AKD102" s="15"/>
      <c r="AKE102" s="15"/>
      <c r="AKF102" s="15"/>
      <c r="AKG102" s="15"/>
      <c r="AKH102" s="15"/>
      <c r="AKI102" s="15"/>
      <c r="AKJ102" s="15"/>
      <c r="AKK102" s="15"/>
      <c r="AKL102" s="15"/>
      <c r="AKM102" s="15"/>
      <c r="AKN102" s="15"/>
      <c r="AKO102" s="15"/>
      <c r="AKP102" s="15"/>
      <c r="AKQ102" s="15"/>
      <c r="AKR102" s="15"/>
      <c r="AKS102" s="15"/>
      <c r="AKT102" s="15"/>
      <c r="AKU102" s="15"/>
      <c r="AKV102" s="15"/>
      <c r="AKW102" s="15"/>
      <c r="AKX102" s="15"/>
      <c r="AKY102" s="15"/>
      <c r="AKZ102" s="15"/>
      <c r="ALA102" s="15"/>
      <c r="ALB102" s="15"/>
      <c r="ALC102" s="15"/>
      <c r="ALD102" s="15"/>
      <c r="ALE102" s="15"/>
      <c r="ALF102" s="15"/>
      <c r="ALG102" s="15"/>
      <c r="ALH102" s="15"/>
      <c r="ALI102" s="15"/>
      <c r="ALJ102" s="15"/>
      <c r="ALK102" s="15"/>
      <c r="ALL102" s="15"/>
      <c r="ALM102" s="15"/>
      <c r="ALN102" s="15"/>
      <c r="ALO102" s="15"/>
      <c r="ALP102" s="15"/>
      <c r="ALQ102" s="15"/>
      <c r="ALR102" s="15"/>
      <c r="ALS102" s="15"/>
      <c r="ALT102" s="15"/>
      <c r="ALU102" s="15"/>
      <c r="ALV102" s="15"/>
      <c r="ALW102" s="15"/>
      <c r="ALX102" s="15"/>
      <c r="ALY102" s="15"/>
      <c r="ALZ102" s="15"/>
      <c r="AMA102" s="15"/>
      <c r="AMB102" s="15"/>
      <c r="AMC102" s="15"/>
      <c r="AMD102" s="15"/>
      <c r="AME102" s="15"/>
      <c r="AMF102" s="15"/>
      <c r="AMG102" s="15"/>
      <c r="AMH102" s="15"/>
      <c r="AMI102" s="15"/>
      <c r="AMJ102" s="15"/>
      <c r="AMK102" s="15"/>
      <c r="AML102" s="15"/>
      <c r="AMM102" s="15"/>
      <c r="AMN102" s="15"/>
      <c r="AMO102" s="15"/>
      <c r="AMP102" s="15"/>
      <c r="AMQ102" s="15"/>
    </row>
    <row r="103" spans="1:1031" s="27" customFormat="1" ht="75.75" customHeight="1" thickBot="1" x14ac:dyDescent="0.3">
      <c r="A103" s="93">
        <v>83</v>
      </c>
      <c r="B103" s="258"/>
      <c r="C103" s="164" t="s">
        <v>96</v>
      </c>
      <c r="D103" s="165" t="s">
        <v>135</v>
      </c>
      <c r="E103" s="28" t="s">
        <v>372</v>
      </c>
      <c r="F103" s="23" t="s">
        <v>136</v>
      </c>
      <c r="G103" s="22" t="s">
        <v>267</v>
      </c>
      <c r="H103" s="38" t="s">
        <v>198</v>
      </c>
      <c r="I103" s="39">
        <v>42339</v>
      </c>
      <c r="J103" s="39">
        <v>44196</v>
      </c>
      <c r="K103" s="22" t="s">
        <v>164</v>
      </c>
      <c r="L103" s="22" t="s">
        <v>29</v>
      </c>
      <c r="M103" s="22" t="s">
        <v>30</v>
      </c>
      <c r="N103" s="22" t="s">
        <v>30</v>
      </c>
      <c r="O103" s="22" t="s">
        <v>31</v>
      </c>
      <c r="P103" s="22">
        <v>121</v>
      </c>
      <c r="Q103" s="60">
        <v>9216234.6099999994</v>
      </c>
      <c r="R103" s="60">
        <v>0</v>
      </c>
      <c r="S103" s="60">
        <v>1665440.35</v>
      </c>
      <c r="T103" s="113">
        <f t="shared" si="14"/>
        <v>10881674.959999999</v>
      </c>
      <c r="U103" s="60">
        <v>0</v>
      </c>
      <c r="V103" s="60">
        <v>172814.57</v>
      </c>
      <c r="W103" s="113">
        <f t="shared" si="4"/>
        <v>11054489.529999999</v>
      </c>
      <c r="X103" s="25" t="s">
        <v>32</v>
      </c>
      <c r="Y103" s="31">
        <v>3</v>
      </c>
      <c r="Z103" s="84">
        <f>1162416.39+519138.93+581.91+99348.98</f>
        <v>1781486.2099999997</v>
      </c>
      <c r="AA103" s="24">
        <v>0</v>
      </c>
      <c r="AB103" s="102"/>
      <c r="AC103" s="102"/>
      <c r="AD103" s="102"/>
      <c r="AE103" s="102"/>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c r="IX103" s="26"/>
      <c r="IY103" s="26"/>
      <c r="IZ103" s="26"/>
      <c r="JA103" s="26"/>
      <c r="JB103" s="26"/>
      <c r="JC103" s="26"/>
      <c r="JD103" s="26"/>
      <c r="JE103" s="26"/>
      <c r="JF103" s="26"/>
      <c r="JG103" s="26"/>
      <c r="JH103" s="26"/>
      <c r="JI103" s="26"/>
      <c r="JJ103" s="26"/>
      <c r="JK103" s="26"/>
      <c r="JL103" s="26"/>
      <c r="JM103" s="26"/>
      <c r="JN103" s="26"/>
      <c r="JO103" s="26"/>
      <c r="JP103" s="26"/>
      <c r="JQ103" s="26"/>
      <c r="JR103" s="26"/>
      <c r="JS103" s="26"/>
      <c r="JT103" s="26"/>
      <c r="JU103" s="26"/>
      <c r="JV103" s="26"/>
      <c r="JW103" s="26"/>
      <c r="JX103" s="26"/>
      <c r="JY103" s="26"/>
      <c r="JZ103" s="26"/>
      <c r="KA103" s="26"/>
      <c r="KB103" s="26"/>
      <c r="KC103" s="26"/>
      <c r="KD103" s="26"/>
      <c r="KE103" s="26"/>
      <c r="KF103" s="26"/>
      <c r="KG103" s="26"/>
      <c r="KH103" s="26"/>
      <c r="KI103" s="26"/>
      <c r="KJ103" s="26"/>
      <c r="KK103" s="26"/>
      <c r="KL103" s="26"/>
      <c r="KM103" s="26"/>
      <c r="KN103" s="26"/>
      <c r="KO103" s="26"/>
      <c r="KP103" s="26"/>
      <c r="KQ103" s="26"/>
      <c r="KR103" s="26"/>
      <c r="KS103" s="26"/>
      <c r="KT103" s="26"/>
      <c r="KU103" s="26"/>
      <c r="KV103" s="26"/>
      <c r="KW103" s="26"/>
      <c r="KX103" s="26"/>
      <c r="KY103" s="26"/>
      <c r="KZ103" s="26"/>
      <c r="LA103" s="26"/>
      <c r="LB103" s="26"/>
      <c r="LC103" s="26"/>
      <c r="LD103" s="26"/>
      <c r="LE103" s="26"/>
      <c r="LF103" s="26"/>
      <c r="LG103" s="26"/>
      <c r="LH103" s="26"/>
      <c r="LI103" s="26"/>
      <c r="LJ103" s="26"/>
      <c r="LK103" s="26"/>
      <c r="LL103" s="26"/>
      <c r="LM103" s="26"/>
      <c r="LN103" s="26"/>
      <c r="LO103" s="26"/>
      <c r="LP103" s="26"/>
      <c r="LQ103" s="26"/>
      <c r="LR103" s="26"/>
      <c r="LS103" s="26"/>
      <c r="LT103" s="26"/>
      <c r="LU103" s="26"/>
      <c r="LV103" s="26"/>
      <c r="LW103" s="26"/>
      <c r="LX103" s="26"/>
      <c r="LY103" s="26"/>
      <c r="LZ103" s="26"/>
      <c r="MA103" s="26"/>
      <c r="MB103" s="26"/>
      <c r="MC103" s="26"/>
      <c r="MD103" s="26"/>
      <c r="ME103" s="26"/>
      <c r="MF103" s="26"/>
      <c r="MG103" s="26"/>
      <c r="MH103" s="26"/>
      <c r="MI103" s="26"/>
      <c r="MJ103" s="26"/>
      <c r="MK103" s="26"/>
      <c r="ML103" s="26"/>
      <c r="MM103" s="26"/>
      <c r="MN103" s="26"/>
      <c r="MO103" s="26"/>
      <c r="MP103" s="26"/>
      <c r="MQ103" s="26"/>
      <c r="MR103" s="26"/>
      <c r="MS103" s="26"/>
      <c r="MT103" s="26"/>
      <c r="MU103" s="26"/>
      <c r="MV103" s="26"/>
      <c r="MW103" s="26"/>
      <c r="MX103" s="26"/>
      <c r="MY103" s="26"/>
      <c r="MZ103" s="26"/>
      <c r="NA103" s="26"/>
      <c r="NB103" s="26"/>
      <c r="NC103" s="26"/>
      <c r="ND103" s="26"/>
      <c r="NE103" s="26"/>
      <c r="NF103" s="26"/>
      <c r="NG103" s="26"/>
      <c r="NH103" s="26"/>
      <c r="NI103" s="26"/>
      <c r="NJ103" s="26"/>
      <c r="NK103" s="26"/>
      <c r="NL103" s="26"/>
      <c r="NM103" s="26"/>
      <c r="NN103" s="26"/>
      <c r="NO103" s="26"/>
      <c r="NP103" s="26"/>
      <c r="NQ103" s="26"/>
      <c r="NR103" s="26"/>
      <c r="NS103" s="26"/>
      <c r="NT103" s="26"/>
      <c r="NU103" s="26"/>
      <c r="NV103" s="26"/>
      <c r="NW103" s="26"/>
      <c r="NX103" s="26"/>
      <c r="NY103" s="26"/>
      <c r="NZ103" s="26"/>
      <c r="OA103" s="26"/>
      <c r="OB103" s="26"/>
      <c r="OC103" s="26"/>
      <c r="OD103" s="26"/>
      <c r="OE103" s="26"/>
      <c r="OF103" s="26"/>
      <c r="OG103" s="26"/>
      <c r="OH103" s="26"/>
      <c r="OI103" s="26"/>
      <c r="OJ103" s="26"/>
      <c r="OK103" s="26"/>
      <c r="OL103" s="26"/>
      <c r="OM103" s="26"/>
      <c r="ON103" s="26"/>
      <c r="OO103" s="26"/>
      <c r="OP103" s="26"/>
      <c r="OQ103" s="26"/>
      <c r="OR103" s="26"/>
      <c r="OS103" s="26"/>
      <c r="OT103" s="26"/>
      <c r="OU103" s="26"/>
      <c r="OV103" s="26"/>
      <c r="OW103" s="26"/>
      <c r="OX103" s="26"/>
      <c r="OY103" s="26"/>
      <c r="OZ103" s="26"/>
      <c r="PA103" s="26"/>
      <c r="PB103" s="26"/>
      <c r="PC103" s="26"/>
      <c r="PD103" s="26"/>
      <c r="PE103" s="26"/>
      <c r="PF103" s="26"/>
      <c r="PG103" s="26"/>
      <c r="PH103" s="26"/>
      <c r="PI103" s="26"/>
      <c r="PJ103" s="26"/>
      <c r="PK103" s="26"/>
      <c r="PL103" s="26"/>
      <c r="PM103" s="26"/>
      <c r="PN103" s="26"/>
      <c r="PO103" s="26"/>
      <c r="PP103" s="26"/>
      <c r="PQ103" s="26"/>
      <c r="PR103" s="26"/>
      <c r="PS103" s="26"/>
      <c r="PT103" s="26"/>
      <c r="PU103" s="26"/>
      <c r="PV103" s="26"/>
      <c r="PW103" s="26"/>
      <c r="PX103" s="26"/>
      <c r="PY103" s="26"/>
      <c r="PZ103" s="26"/>
      <c r="QA103" s="26"/>
      <c r="QB103" s="26"/>
      <c r="QC103" s="26"/>
      <c r="QD103" s="26"/>
      <c r="QE103" s="26"/>
      <c r="QF103" s="26"/>
      <c r="QG103" s="26"/>
      <c r="QH103" s="26"/>
      <c r="QI103" s="26"/>
      <c r="QJ103" s="26"/>
      <c r="QK103" s="26"/>
      <c r="QL103" s="26"/>
      <c r="QM103" s="26"/>
      <c r="QN103" s="26"/>
      <c r="QO103" s="26"/>
      <c r="QP103" s="26"/>
      <c r="QQ103" s="26"/>
      <c r="QR103" s="26"/>
      <c r="QS103" s="26"/>
      <c r="QT103" s="26"/>
      <c r="QU103" s="26"/>
      <c r="QV103" s="26"/>
      <c r="QW103" s="26"/>
      <c r="QX103" s="26"/>
      <c r="QY103" s="26"/>
      <c r="QZ103" s="26"/>
      <c r="RA103" s="26"/>
      <c r="RB103" s="26"/>
      <c r="RC103" s="26"/>
      <c r="RD103" s="26"/>
      <c r="RE103" s="26"/>
      <c r="RF103" s="26"/>
      <c r="RG103" s="26"/>
      <c r="RH103" s="26"/>
      <c r="RI103" s="26"/>
      <c r="RJ103" s="26"/>
      <c r="RK103" s="26"/>
      <c r="RL103" s="26"/>
      <c r="RM103" s="26"/>
      <c r="RN103" s="26"/>
      <c r="RO103" s="26"/>
      <c r="RP103" s="26"/>
      <c r="RQ103" s="26"/>
      <c r="RR103" s="26"/>
      <c r="RS103" s="26"/>
      <c r="RT103" s="26"/>
      <c r="RU103" s="26"/>
      <c r="RV103" s="26"/>
      <c r="RW103" s="26"/>
      <c r="RX103" s="26"/>
      <c r="RY103" s="26"/>
      <c r="RZ103" s="26"/>
      <c r="SA103" s="26"/>
      <c r="SB103" s="26"/>
      <c r="SC103" s="26"/>
      <c r="SD103" s="26"/>
      <c r="SE103" s="26"/>
      <c r="SF103" s="26"/>
      <c r="SG103" s="26"/>
      <c r="SH103" s="26"/>
      <c r="SI103" s="26"/>
      <c r="SJ103" s="26"/>
      <c r="SK103" s="26"/>
      <c r="SL103" s="26"/>
      <c r="SM103" s="26"/>
      <c r="SN103" s="26"/>
      <c r="SO103" s="26"/>
      <c r="SP103" s="26"/>
      <c r="SQ103" s="26"/>
      <c r="SR103" s="26"/>
      <c r="SS103" s="26"/>
      <c r="ST103" s="26"/>
      <c r="SU103" s="26"/>
      <c r="SV103" s="26"/>
      <c r="SW103" s="26"/>
      <c r="SX103" s="26"/>
      <c r="SY103" s="26"/>
      <c r="SZ103" s="26"/>
      <c r="TA103" s="26"/>
      <c r="TB103" s="26"/>
      <c r="TC103" s="26"/>
      <c r="TD103" s="26"/>
      <c r="TE103" s="26"/>
      <c r="TF103" s="26"/>
      <c r="TG103" s="26"/>
      <c r="TH103" s="26"/>
      <c r="TI103" s="26"/>
      <c r="TJ103" s="26"/>
      <c r="TK103" s="26"/>
      <c r="TL103" s="26"/>
      <c r="TM103" s="26"/>
      <c r="TN103" s="26"/>
      <c r="TO103" s="26"/>
      <c r="TP103" s="26"/>
      <c r="TQ103" s="26"/>
      <c r="TR103" s="26"/>
      <c r="TS103" s="26"/>
      <c r="TT103" s="26"/>
      <c r="TU103" s="26"/>
      <c r="TV103" s="26"/>
      <c r="TW103" s="26"/>
      <c r="TX103" s="26"/>
      <c r="TY103" s="26"/>
      <c r="TZ103" s="26"/>
      <c r="UA103" s="26"/>
      <c r="UB103" s="26"/>
      <c r="UC103" s="26"/>
      <c r="UD103" s="26"/>
      <c r="UE103" s="26"/>
      <c r="UF103" s="26"/>
      <c r="UG103" s="26"/>
      <c r="UH103" s="26"/>
      <c r="UI103" s="26"/>
      <c r="UJ103" s="26"/>
      <c r="UK103" s="26"/>
      <c r="UL103" s="26"/>
      <c r="UM103" s="26"/>
      <c r="UN103" s="26"/>
      <c r="UO103" s="26"/>
      <c r="UP103" s="26"/>
      <c r="UQ103" s="26"/>
      <c r="UR103" s="26"/>
      <c r="US103" s="26"/>
      <c r="UT103" s="26"/>
      <c r="UU103" s="26"/>
      <c r="UV103" s="26"/>
      <c r="UW103" s="26"/>
      <c r="UX103" s="26"/>
      <c r="UY103" s="26"/>
      <c r="UZ103" s="26"/>
      <c r="VA103" s="26"/>
      <c r="VB103" s="26"/>
      <c r="VC103" s="26"/>
      <c r="VD103" s="26"/>
      <c r="VE103" s="26"/>
      <c r="VF103" s="26"/>
      <c r="VG103" s="26"/>
      <c r="VH103" s="26"/>
      <c r="VI103" s="26"/>
      <c r="VJ103" s="26"/>
      <c r="VK103" s="26"/>
      <c r="VL103" s="26"/>
      <c r="VM103" s="26"/>
      <c r="VN103" s="26"/>
      <c r="VO103" s="26"/>
      <c r="VP103" s="26"/>
      <c r="VQ103" s="26"/>
      <c r="VR103" s="26"/>
      <c r="VS103" s="26"/>
      <c r="VT103" s="26"/>
      <c r="VU103" s="26"/>
      <c r="VV103" s="26"/>
      <c r="VW103" s="26"/>
      <c r="VX103" s="26"/>
      <c r="VY103" s="26"/>
      <c r="VZ103" s="26"/>
      <c r="WA103" s="26"/>
      <c r="WB103" s="26"/>
      <c r="WC103" s="26"/>
      <c r="WD103" s="26"/>
      <c r="WE103" s="26"/>
      <c r="WF103" s="26"/>
      <c r="WG103" s="26"/>
      <c r="WH103" s="26"/>
      <c r="WI103" s="26"/>
      <c r="WJ103" s="26"/>
      <c r="WK103" s="26"/>
      <c r="WL103" s="26"/>
      <c r="WM103" s="26"/>
      <c r="WN103" s="26"/>
      <c r="WO103" s="26"/>
      <c r="WP103" s="26"/>
      <c r="WQ103" s="26"/>
      <c r="WR103" s="26"/>
      <c r="WS103" s="26"/>
      <c r="WT103" s="26"/>
      <c r="WU103" s="26"/>
      <c r="WV103" s="26"/>
      <c r="WW103" s="26"/>
      <c r="WX103" s="26"/>
      <c r="WY103" s="26"/>
      <c r="WZ103" s="26"/>
      <c r="XA103" s="26"/>
      <c r="XB103" s="26"/>
      <c r="XC103" s="26"/>
      <c r="XD103" s="26"/>
      <c r="XE103" s="26"/>
      <c r="XF103" s="26"/>
      <c r="XG103" s="26"/>
      <c r="XH103" s="26"/>
      <c r="XI103" s="26"/>
      <c r="XJ103" s="26"/>
      <c r="XK103" s="26"/>
      <c r="XL103" s="26"/>
      <c r="XM103" s="26"/>
      <c r="XN103" s="26"/>
      <c r="XO103" s="26"/>
      <c r="XP103" s="26"/>
      <c r="XQ103" s="26"/>
      <c r="XR103" s="26"/>
      <c r="XS103" s="26"/>
      <c r="XT103" s="26"/>
      <c r="XU103" s="26"/>
      <c r="XV103" s="26"/>
      <c r="XW103" s="26"/>
      <c r="XX103" s="26"/>
      <c r="XY103" s="26"/>
      <c r="XZ103" s="26"/>
      <c r="YA103" s="26"/>
      <c r="YB103" s="26"/>
      <c r="YC103" s="26"/>
      <c r="YD103" s="26"/>
      <c r="YE103" s="26"/>
      <c r="YF103" s="26"/>
      <c r="YG103" s="26"/>
      <c r="YH103" s="26"/>
      <c r="YI103" s="26"/>
      <c r="YJ103" s="26"/>
      <c r="YK103" s="26"/>
      <c r="YL103" s="26"/>
      <c r="YM103" s="26"/>
      <c r="YN103" s="26"/>
      <c r="YO103" s="26"/>
      <c r="YP103" s="26"/>
      <c r="YQ103" s="26"/>
      <c r="YR103" s="26"/>
      <c r="YS103" s="26"/>
      <c r="YT103" s="26"/>
      <c r="YU103" s="26"/>
      <c r="YV103" s="26"/>
      <c r="YW103" s="26"/>
      <c r="YX103" s="26"/>
      <c r="YY103" s="26"/>
      <c r="YZ103" s="26"/>
      <c r="ZA103" s="26"/>
      <c r="ZB103" s="26"/>
      <c r="ZC103" s="26"/>
      <c r="ZD103" s="26"/>
      <c r="ZE103" s="26"/>
      <c r="ZF103" s="26"/>
      <c r="ZG103" s="26"/>
      <c r="ZH103" s="26"/>
      <c r="ZI103" s="26"/>
      <c r="ZJ103" s="26"/>
      <c r="ZK103" s="26"/>
      <c r="ZL103" s="26"/>
      <c r="ZM103" s="26"/>
      <c r="ZN103" s="26"/>
      <c r="ZO103" s="26"/>
      <c r="ZP103" s="26"/>
      <c r="ZQ103" s="26"/>
      <c r="ZR103" s="26"/>
      <c r="ZS103" s="26"/>
      <c r="ZT103" s="26"/>
      <c r="ZU103" s="26"/>
      <c r="ZV103" s="26"/>
      <c r="ZW103" s="26"/>
      <c r="ZX103" s="26"/>
      <c r="ZY103" s="26"/>
      <c r="ZZ103" s="26"/>
      <c r="AAA103" s="26"/>
      <c r="AAB103" s="26"/>
      <c r="AAC103" s="26"/>
      <c r="AAD103" s="26"/>
      <c r="AAE103" s="26"/>
      <c r="AAF103" s="26"/>
      <c r="AAG103" s="26"/>
      <c r="AAH103" s="26"/>
      <c r="AAI103" s="26"/>
      <c r="AAJ103" s="26"/>
      <c r="AAK103" s="26"/>
      <c r="AAL103" s="26"/>
      <c r="AAM103" s="26"/>
      <c r="AAN103" s="26"/>
      <c r="AAO103" s="26"/>
      <c r="AAP103" s="26"/>
      <c r="AAQ103" s="26"/>
      <c r="AAR103" s="26"/>
      <c r="AAS103" s="26"/>
      <c r="AAT103" s="26"/>
      <c r="AAU103" s="26"/>
      <c r="AAV103" s="26"/>
      <c r="AAW103" s="26"/>
      <c r="AAX103" s="26"/>
      <c r="AAY103" s="26"/>
      <c r="AAZ103" s="26"/>
      <c r="ABA103" s="26"/>
      <c r="ABB103" s="26"/>
      <c r="ABC103" s="26"/>
      <c r="ABD103" s="26"/>
      <c r="ABE103" s="26"/>
      <c r="ABF103" s="26"/>
      <c r="ABG103" s="26"/>
      <c r="ABH103" s="26"/>
      <c r="ABI103" s="26"/>
      <c r="ABJ103" s="26"/>
      <c r="ABK103" s="26"/>
      <c r="ABL103" s="26"/>
      <c r="ABM103" s="26"/>
      <c r="ABN103" s="26"/>
      <c r="ABO103" s="26"/>
      <c r="ABP103" s="26"/>
      <c r="ABQ103" s="26"/>
      <c r="ABR103" s="26"/>
      <c r="ABS103" s="26"/>
      <c r="ABT103" s="26"/>
      <c r="ABU103" s="26"/>
      <c r="ABV103" s="26"/>
      <c r="ABW103" s="26"/>
      <c r="ABX103" s="26"/>
      <c r="ABY103" s="26"/>
      <c r="ABZ103" s="26"/>
      <c r="ACA103" s="26"/>
      <c r="ACB103" s="26"/>
      <c r="ACC103" s="26"/>
      <c r="ACD103" s="26"/>
      <c r="ACE103" s="26"/>
      <c r="ACF103" s="26"/>
      <c r="ACG103" s="26"/>
      <c r="ACH103" s="26"/>
      <c r="ACI103" s="26"/>
      <c r="ACJ103" s="26"/>
      <c r="ACK103" s="26"/>
      <c r="ACL103" s="26"/>
      <c r="ACM103" s="26"/>
      <c r="ACN103" s="26"/>
      <c r="ACO103" s="26"/>
      <c r="ACP103" s="26"/>
      <c r="ACQ103" s="26"/>
      <c r="ACR103" s="26"/>
      <c r="ACS103" s="26"/>
      <c r="ACT103" s="26"/>
      <c r="ACU103" s="26"/>
      <c r="ACV103" s="26"/>
      <c r="ACW103" s="26"/>
      <c r="ACX103" s="26"/>
      <c r="ACY103" s="26"/>
      <c r="ACZ103" s="26"/>
      <c r="ADA103" s="26"/>
      <c r="ADB103" s="26"/>
      <c r="ADC103" s="26"/>
      <c r="ADD103" s="26"/>
      <c r="ADE103" s="26"/>
      <c r="ADF103" s="26"/>
      <c r="ADG103" s="26"/>
      <c r="ADH103" s="26"/>
      <c r="ADI103" s="26"/>
      <c r="ADJ103" s="26"/>
      <c r="ADK103" s="26"/>
      <c r="ADL103" s="26"/>
      <c r="ADM103" s="26"/>
      <c r="ADN103" s="26"/>
      <c r="ADO103" s="26"/>
      <c r="ADP103" s="26"/>
      <c r="ADQ103" s="26"/>
      <c r="ADR103" s="26"/>
      <c r="ADS103" s="26"/>
      <c r="ADT103" s="26"/>
      <c r="ADU103" s="26"/>
      <c r="ADV103" s="26"/>
      <c r="ADW103" s="26"/>
      <c r="ADX103" s="26"/>
      <c r="ADY103" s="26"/>
      <c r="ADZ103" s="26"/>
      <c r="AEA103" s="26"/>
      <c r="AEB103" s="26"/>
      <c r="AEC103" s="26"/>
      <c r="AED103" s="26"/>
      <c r="AEE103" s="26"/>
      <c r="AEF103" s="26"/>
      <c r="AEG103" s="26"/>
      <c r="AEH103" s="26"/>
      <c r="AEI103" s="26"/>
      <c r="AEJ103" s="26"/>
      <c r="AEK103" s="26"/>
      <c r="AEL103" s="26"/>
      <c r="AEM103" s="26"/>
      <c r="AEN103" s="26"/>
      <c r="AEO103" s="26"/>
      <c r="AEP103" s="26"/>
      <c r="AEQ103" s="26"/>
      <c r="AER103" s="26"/>
      <c r="AES103" s="26"/>
      <c r="AET103" s="26"/>
      <c r="AEU103" s="26"/>
      <c r="AEV103" s="26"/>
      <c r="AEW103" s="26"/>
      <c r="AEX103" s="26"/>
      <c r="AEY103" s="26"/>
      <c r="AEZ103" s="26"/>
      <c r="AFA103" s="26"/>
      <c r="AFB103" s="26"/>
      <c r="AFC103" s="26"/>
      <c r="AFD103" s="26"/>
      <c r="AFE103" s="26"/>
      <c r="AFF103" s="26"/>
      <c r="AFG103" s="26"/>
      <c r="AFH103" s="26"/>
      <c r="AFI103" s="26"/>
      <c r="AFJ103" s="26"/>
      <c r="AFK103" s="26"/>
      <c r="AFL103" s="26"/>
      <c r="AFM103" s="26"/>
      <c r="AFN103" s="26"/>
      <c r="AFO103" s="26"/>
      <c r="AFP103" s="26"/>
      <c r="AFQ103" s="26"/>
      <c r="AFR103" s="26"/>
      <c r="AFS103" s="26"/>
      <c r="AFT103" s="26"/>
      <c r="AFU103" s="26"/>
      <c r="AFV103" s="26"/>
      <c r="AFW103" s="26"/>
      <c r="AFX103" s="26"/>
      <c r="AFY103" s="26"/>
      <c r="AFZ103" s="26"/>
      <c r="AGA103" s="26"/>
      <c r="AGB103" s="26"/>
      <c r="AGC103" s="26"/>
      <c r="AGD103" s="26"/>
      <c r="AGE103" s="26"/>
      <c r="AGF103" s="26"/>
      <c r="AGG103" s="26"/>
      <c r="AGH103" s="26"/>
      <c r="AGI103" s="26"/>
      <c r="AGJ103" s="26"/>
      <c r="AGK103" s="26"/>
      <c r="AGL103" s="26"/>
      <c r="AGM103" s="26"/>
      <c r="AGN103" s="26"/>
      <c r="AGO103" s="26"/>
      <c r="AGP103" s="26"/>
      <c r="AGQ103" s="26"/>
      <c r="AGR103" s="26"/>
      <c r="AGS103" s="26"/>
      <c r="AGT103" s="26"/>
      <c r="AGU103" s="26"/>
      <c r="AGV103" s="26"/>
      <c r="AGW103" s="26"/>
      <c r="AGX103" s="26"/>
      <c r="AGY103" s="26"/>
      <c r="AGZ103" s="26"/>
      <c r="AHA103" s="26"/>
      <c r="AHB103" s="26"/>
      <c r="AHC103" s="26"/>
      <c r="AHD103" s="26"/>
      <c r="AHE103" s="26"/>
      <c r="AHF103" s="26"/>
      <c r="AHG103" s="26"/>
      <c r="AHH103" s="26"/>
      <c r="AHI103" s="26"/>
      <c r="AHJ103" s="26"/>
      <c r="AHK103" s="26"/>
      <c r="AHL103" s="26"/>
      <c r="AHM103" s="26"/>
      <c r="AHN103" s="26"/>
      <c r="AHO103" s="26"/>
      <c r="AHP103" s="26"/>
      <c r="AHQ103" s="26"/>
      <c r="AHR103" s="26"/>
      <c r="AHS103" s="26"/>
      <c r="AHT103" s="26"/>
      <c r="AHU103" s="26"/>
      <c r="AHV103" s="26"/>
      <c r="AHW103" s="26"/>
      <c r="AHX103" s="26"/>
      <c r="AHY103" s="26"/>
      <c r="AHZ103" s="26"/>
      <c r="AIA103" s="26"/>
      <c r="AIB103" s="26"/>
      <c r="AIC103" s="26"/>
      <c r="AID103" s="26"/>
      <c r="AIE103" s="26"/>
      <c r="AIF103" s="26"/>
      <c r="AIG103" s="26"/>
      <c r="AIH103" s="26"/>
      <c r="AII103" s="26"/>
      <c r="AIJ103" s="26"/>
      <c r="AIK103" s="26"/>
      <c r="AIL103" s="26"/>
      <c r="AIM103" s="26"/>
      <c r="AIN103" s="26"/>
      <c r="AIO103" s="26"/>
      <c r="AIP103" s="26"/>
      <c r="AIQ103" s="26"/>
      <c r="AIR103" s="26"/>
      <c r="AIS103" s="26"/>
      <c r="AIT103" s="26"/>
      <c r="AIU103" s="26"/>
      <c r="AIV103" s="26"/>
      <c r="AIW103" s="26"/>
      <c r="AIX103" s="26"/>
      <c r="AIY103" s="26"/>
      <c r="AIZ103" s="26"/>
      <c r="AJA103" s="26"/>
      <c r="AJB103" s="26"/>
      <c r="AJC103" s="26"/>
      <c r="AJD103" s="26"/>
      <c r="AJE103" s="26"/>
      <c r="AJF103" s="26"/>
      <c r="AJG103" s="26"/>
      <c r="AJH103" s="26"/>
      <c r="AJI103" s="26"/>
      <c r="AJJ103" s="26"/>
      <c r="AJK103" s="26"/>
      <c r="AJL103" s="26"/>
      <c r="AJM103" s="26"/>
      <c r="AJN103" s="26"/>
      <c r="AJO103" s="26"/>
      <c r="AJP103" s="26"/>
      <c r="AJQ103" s="26"/>
      <c r="AJR103" s="26"/>
      <c r="AJS103" s="26"/>
      <c r="AJT103" s="26"/>
      <c r="AJU103" s="26"/>
      <c r="AJV103" s="26"/>
      <c r="AJW103" s="26"/>
      <c r="AJX103" s="26"/>
      <c r="AJY103" s="26"/>
      <c r="AJZ103" s="26"/>
      <c r="AKA103" s="26"/>
      <c r="AKB103" s="26"/>
      <c r="AKC103" s="26"/>
      <c r="AKD103" s="26"/>
      <c r="AKE103" s="26"/>
      <c r="AKF103" s="26"/>
      <c r="AKG103" s="26"/>
      <c r="AKH103" s="26"/>
      <c r="AKI103" s="26"/>
      <c r="AKJ103" s="26"/>
      <c r="AKK103" s="26"/>
      <c r="AKL103" s="26"/>
      <c r="AKM103" s="26"/>
      <c r="AKN103" s="26"/>
      <c r="AKO103" s="26"/>
      <c r="AKP103" s="26"/>
      <c r="AKQ103" s="26"/>
      <c r="AKR103" s="26"/>
      <c r="AKS103" s="26"/>
      <c r="AKT103" s="26"/>
      <c r="AKU103" s="26"/>
      <c r="AKV103" s="26"/>
      <c r="AKW103" s="26"/>
      <c r="AKX103" s="26"/>
      <c r="AKY103" s="26"/>
      <c r="AKZ103" s="26"/>
      <c r="ALA103" s="26"/>
      <c r="ALB103" s="26"/>
      <c r="ALC103" s="26"/>
      <c r="ALD103" s="26"/>
      <c r="ALE103" s="26"/>
      <c r="ALF103" s="26"/>
      <c r="ALG103" s="26"/>
      <c r="ALH103" s="26"/>
      <c r="ALI103" s="26"/>
      <c r="ALJ103" s="26"/>
      <c r="ALK103" s="26"/>
      <c r="ALL103" s="26"/>
      <c r="ALM103" s="26"/>
      <c r="ALN103" s="26"/>
      <c r="ALO103" s="26"/>
      <c r="ALP103" s="26"/>
      <c r="ALQ103" s="26"/>
      <c r="ALR103" s="26"/>
      <c r="ALS103" s="26"/>
      <c r="ALT103" s="26"/>
      <c r="ALU103" s="26"/>
      <c r="ALV103" s="26"/>
      <c r="ALW103" s="26"/>
      <c r="ALX103" s="26"/>
      <c r="ALY103" s="26"/>
      <c r="ALZ103" s="26"/>
      <c r="AMA103" s="26"/>
      <c r="AMB103" s="26"/>
      <c r="AMC103" s="26"/>
      <c r="AMD103" s="26"/>
      <c r="AME103" s="26"/>
      <c r="AMF103" s="26"/>
      <c r="AMG103" s="26"/>
      <c r="AMH103" s="26"/>
      <c r="AMI103" s="26"/>
      <c r="AMJ103" s="26"/>
      <c r="AMK103" s="26"/>
      <c r="AML103" s="26"/>
      <c r="AMM103" s="26"/>
      <c r="AMN103" s="26"/>
      <c r="AMO103" s="26"/>
      <c r="AMP103" s="26"/>
      <c r="AMQ103" s="26"/>
    </row>
    <row r="104" spans="1:1031" ht="97.5" customHeight="1" thickBot="1" x14ac:dyDescent="0.3">
      <c r="A104" s="93">
        <v>84</v>
      </c>
      <c r="B104" s="258"/>
      <c r="C104" s="164" t="s">
        <v>96</v>
      </c>
      <c r="D104" s="164" t="s">
        <v>137</v>
      </c>
      <c r="E104" s="28" t="s">
        <v>330</v>
      </c>
      <c r="F104" s="16" t="s">
        <v>138</v>
      </c>
      <c r="G104" s="12" t="s">
        <v>236</v>
      </c>
      <c r="H104" s="38" t="s">
        <v>199</v>
      </c>
      <c r="I104" s="36">
        <v>42917</v>
      </c>
      <c r="J104" s="36">
        <v>43830</v>
      </c>
      <c r="K104" s="12" t="s">
        <v>164</v>
      </c>
      <c r="L104" s="12" t="s">
        <v>29</v>
      </c>
      <c r="M104" s="12" t="s">
        <v>30</v>
      </c>
      <c r="N104" s="12" t="s">
        <v>30</v>
      </c>
      <c r="O104" s="12" t="s">
        <v>31</v>
      </c>
      <c r="P104" s="12">
        <v>121</v>
      </c>
      <c r="Q104" s="60">
        <v>788783.66</v>
      </c>
      <c r="R104" s="46">
        <v>0</v>
      </c>
      <c r="S104" s="60">
        <v>142538.92000000001</v>
      </c>
      <c r="T104" s="113">
        <f t="shared" si="14"/>
        <v>931322.58000000007</v>
      </c>
      <c r="U104" s="46">
        <v>0</v>
      </c>
      <c r="V104" s="46">
        <v>0</v>
      </c>
      <c r="W104" s="113">
        <f t="shared" si="4"/>
        <v>931322.58000000007</v>
      </c>
      <c r="X104" s="14" t="s">
        <v>32</v>
      </c>
      <c r="Y104" s="31">
        <v>1</v>
      </c>
      <c r="Z104" s="84">
        <f>22181.77+275.96</f>
        <v>22457.73</v>
      </c>
      <c r="AA104" s="13">
        <v>0</v>
      </c>
      <c r="AB104" s="102"/>
      <c r="AC104" s="102"/>
      <c r="AD104" s="102"/>
      <c r="AE104" s="102"/>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5"/>
      <c r="NK104" s="15"/>
      <c r="NL104" s="15"/>
      <c r="NM104" s="15"/>
      <c r="NN104" s="15"/>
      <c r="NO104" s="15"/>
      <c r="NP104" s="15"/>
      <c r="NQ104" s="15"/>
      <c r="NR104" s="15"/>
      <c r="NS104" s="15"/>
      <c r="NT104" s="15"/>
      <c r="NU104" s="15"/>
      <c r="NV104" s="15"/>
      <c r="NW104" s="15"/>
      <c r="NX104" s="15"/>
      <c r="NY104" s="15"/>
      <c r="NZ104" s="15"/>
      <c r="OA104" s="15"/>
      <c r="OB104" s="15"/>
      <c r="OC104" s="15"/>
      <c r="OD104" s="15"/>
      <c r="OE104" s="15"/>
      <c r="OF104" s="15"/>
      <c r="OG104" s="15"/>
      <c r="OH104" s="15"/>
      <c r="OI104" s="15"/>
      <c r="OJ104" s="15"/>
      <c r="OK104" s="15"/>
      <c r="OL104" s="15"/>
      <c r="OM104" s="15"/>
      <c r="ON104" s="15"/>
      <c r="OO104" s="15"/>
      <c r="OP104" s="15"/>
      <c r="OQ104" s="15"/>
      <c r="OR104" s="15"/>
      <c r="OS104" s="15"/>
      <c r="OT104" s="15"/>
      <c r="OU104" s="15"/>
      <c r="OV104" s="15"/>
      <c r="OW104" s="15"/>
      <c r="OX104" s="15"/>
      <c r="OY104" s="15"/>
      <c r="OZ104" s="15"/>
      <c r="PA104" s="15"/>
      <c r="PB104" s="15"/>
      <c r="PC104" s="15"/>
      <c r="PD104" s="15"/>
      <c r="PE104" s="15"/>
      <c r="PF104" s="15"/>
      <c r="PG104" s="15"/>
      <c r="PH104" s="15"/>
      <c r="PI104" s="15"/>
      <c r="PJ104" s="15"/>
      <c r="PK104" s="15"/>
      <c r="PL104" s="15"/>
      <c r="PM104" s="15"/>
      <c r="PN104" s="15"/>
      <c r="PO104" s="15"/>
      <c r="PP104" s="15"/>
      <c r="PQ104" s="15"/>
      <c r="PR104" s="15"/>
      <c r="PS104" s="15"/>
      <c r="PT104" s="15"/>
      <c r="PU104" s="15"/>
      <c r="PV104" s="15"/>
      <c r="PW104" s="15"/>
      <c r="PX104" s="15"/>
      <c r="PY104" s="15"/>
      <c r="PZ104" s="15"/>
      <c r="QA104" s="15"/>
      <c r="QB104" s="15"/>
      <c r="QC104" s="15"/>
      <c r="QD104" s="15"/>
      <c r="QE104" s="15"/>
      <c r="QF104" s="15"/>
      <c r="QG104" s="15"/>
      <c r="QH104" s="15"/>
      <c r="QI104" s="15"/>
      <c r="QJ104" s="15"/>
      <c r="QK104" s="15"/>
      <c r="QL104" s="15"/>
      <c r="QM104" s="15"/>
      <c r="QN104" s="15"/>
      <c r="QO104" s="15"/>
      <c r="QP104" s="15"/>
      <c r="QQ104" s="15"/>
      <c r="QR104" s="15"/>
      <c r="QS104" s="15"/>
      <c r="QT104" s="15"/>
      <c r="QU104" s="15"/>
      <c r="QV104" s="15"/>
      <c r="QW104" s="15"/>
      <c r="QX104" s="15"/>
      <c r="QY104" s="15"/>
      <c r="QZ104" s="15"/>
      <c r="RA104" s="15"/>
      <c r="RB104" s="15"/>
      <c r="RC104" s="15"/>
      <c r="RD104" s="15"/>
      <c r="RE104" s="15"/>
      <c r="RF104" s="15"/>
      <c r="RG104" s="15"/>
      <c r="RH104" s="15"/>
      <c r="RI104" s="15"/>
      <c r="RJ104" s="15"/>
      <c r="RK104" s="15"/>
      <c r="RL104" s="15"/>
      <c r="RM104" s="15"/>
      <c r="RN104" s="15"/>
      <c r="RO104" s="15"/>
      <c r="RP104" s="15"/>
      <c r="RQ104" s="15"/>
      <c r="RR104" s="15"/>
      <c r="RS104" s="15"/>
      <c r="RT104" s="15"/>
      <c r="RU104" s="15"/>
      <c r="RV104" s="15"/>
      <c r="RW104" s="15"/>
      <c r="RX104" s="15"/>
      <c r="RY104" s="15"/>
      <c r="RZ104" s="15"/>
      <c r="SA104" s="15"/>
      <c r="SB104" s="15"/>
      <c r="SC104" s="15"/>
      <c r="SD104" s="15"/>
      <c r="SE104" s="15"/>
      <c r="SF104" s="15"/>
      <c r="SG104" s="15"/>
      <c r="SH104" s="15"/>
      <c r="SI104" s="15"/>
      <c r="SJ104" s="15"/>
      <c r="SK104" s="15"/>
      <c r="SL104" s="15"/>
      <c r="SM104" s="15"/>
      <c r="SN104" s="15"/>
      <c r="SO104" s="15"/>
      <c r="SP104" s="15"/>
      <c r="SQ104" s="15"/>
      <c r="SR104" s="15"/>
      <c r="SS104" s="15"/>
      <c r="ST104" s="15"/>
      <c r="SU104" s="15"/>
      <c r="SV104" s="15"/>
      <c r="SW104" s="15"/>
      <c r="SX104" s="15"/>
      <c r="SY104" s="15"/>
      <c r="SZ104" s="15"/>
      <c r="TA104" s="15"/>
      <c r="TB104" s="15"/>
      <c r="TC104" s="15"/>
      <c r="TD104" s="15"/>
      <c r="TE104" s="15"/>
      <c r="TF104" s="15"/>
      <c r="TG104" s="15"/>
      <c r="TH104" s="15"/>
      <c r="TI104" s="15"/>
      <c r="TJ104" s="15"/>
      <c r="TK104" s="15"/>
      <c r="TL104" s="15"/>
      <c r="TM104" s="15"/>
      <c r="TN104" s="15"/>
      <c r="TO104" s="15"/>
      <c r="TP104" s="15"/>
      <c r="TQ104" s="15"/>
      <c r="TR104" s="15"/>
      <c r="TS104" s="15"/>
      <c r="TT104" s="15"/>
      <c r="TU104" s="15"/>
      <c r="TV104" s="15"/>
      <c r="TW104" s="15"/>
      <c r="TX104" s="15"/>
      <c r="TY104" s="15"/>
      <c r="TZ104" s="15"/>
      <c r="UA104" s="15"/>
      <c r="UB104" s="15"/>
      <c r="UC104" s="15"/>
      <c r="UD104" s="15"/>
      <c r="UE104" s="15"/>
      <c r="UF104" s="15"/>
      <c r="UG104" s="15"/>
      <c r="UH104" s="15"/>
      <c r="UI104" s="15"/>
      <c r="UJ104" s="15"/>
      <c r="UK104" s="15"/>
      <c r="UL104" s="15"/>
      <c r="UM104" s="15"/>
      <c r="UN104" s="15"/>
      <c r="UO104" s="15"/>
      <c r="UP104" s="15"/>
      <c r="UQ104" s="15"/>
      <c r="UR104" s="15"/>
      <c r="US104" s="15"/>
      <c r="UT104" s="15"/>
      <c r="UU104" s="15"/>
      <c r="UV104" s="15"/>
      <c r="UW104" s="15"/>
      <c r="UX104" s="15"/>
      <c r="UY104" s="15"/>
      <c r="UZ104" s="15"/>
      <c r="VA104" s="15"/>
      <c r="VB104" s="15"/>
      <c r="VC104" s="15"/>
      <c r="VD104" s="15"/>
      <c r="VE104" s="15"/>
      <c r="VF104" s="15"/>
      <c r="VG104" s="15"/>
      <c r="VH104" s="15"/>
      <c r="VI104" s="15"/>
      <c r="VJ104" s="15"/>
      <c r="VK104" s="15"/>
      <c r="VL104" s="15"/>
      <c r="VM104" s="15"/>
      <c r="VN104" s="15"/>
      <c r="VO104" s="15"/>
      <c r="VP104" s="15"/>
      <c r="VQ104" s="15"/>
      <c r="VR104" s="15"/>
      <c r="VS104" s="15"/>
      <c r="VT104" s="15"/>
      <c r="VU104" s="15"/>
      <c r="VV104" s="15"/>
      <c r="VW104" s="15"/>
      <c r="VX104" s="15"/>
      <c r="VY104" s="15"/>
      <c r="VZ104" s="15"/>
      <c r="WA104" s="15"/>
      <c r="WB104" s="15"/>
      <c r="WC104" s="15"/>
      <c r="WD104" s="15"/>
      <c r="WE104" s="15"/>
      <c r="WF104" s="15"/>
      <c r="WG104" s="15"/>
      <c r="WH104" s="15"/>
      <c r="WI104" s="15"/>
      <c r="WJ104" s="15"/>
      <c r="WK104" s="15"/>
      <c r="WL104" s="15"/>
      <c r="WM104" s="15"/>
      <c r="WN104" s="15"/>
      <c r="WO104" s="15"/>
      <c r="WP104" s="15"/>
      <c r="WQ104" s="15"/>
      <c r="WR104" s="15"/>
      <c r="WS104" s="15"/>
      <c r="WT104" s="15"/>
      <c r="WU104" s="15"/>
      <c r="WV104" s="15"/>
      <c r="WW104" s="15"/>
      <c r="WX104" s="15"/>
      <c r="WY104" s="15"/>
      <c r="WZ104" s="15"/>
      <c r="XA104" s="15"/>
      <c r="XB104" s="15"/>
      <c r="XC104" s="15"/>
      <c r="XD104" s="15"/>
      <c r="XE104" s="15"/>
      <c r="XF104" s="15"/>
      <c r="XG104" s="15"/>
      <c r="XH104" s="15"/>
      <c r="XI104" s="15"/>
      <c r="XJ104" s="15"/>
      <c r="XK104" s="15"/>
      <c r="XL104" s="15"/>
      <c r="XM104" s="15"/>
      <c r="XN104" s="15"/>
      <c r="XO104" s="15"/>
      <c r="XP104" s="15"/>
      <c r="XQ104" s="15"/>
      <c r="XR104" s="15"/>
      <c r="XS104" s="15"/>
      <c r="XT104" s="15"/>
      <c r="XU104" s="15"/>
      <c r="XV104" s="15"/>
      <c r="XW104" s="15"/>
      <c r="XX104" s="15"/>
      <c r="XY104" s="15"/>
      <c r="XZ104" s="15"/>
      <c r="YA104" s="15"/>
      <c r="YB104" s="15"/>
      <c r="YC104" s="15"/>
      <c r="YD104" s="15"/>
      <c r="YE104" s="15"/>
      <c r="YF104" s="15"/>
      <c r="YG104" s="15"/>
      <c r="YH104" s="15"/>
      <c r="YI104" s="15"/>
      <c r="YJ104" s="15"/>
      <c r="YK104" s="15"/>
      <c r="YL104" s="15"/>
      <c r="YM104" s="15"/>
      <c r="YN104" s="15"/>
      <c r="YO104" s="15"/>
      <c r="YP104" s="15"/>
      <c r="YQ104" s="15"/>
      <c r="YR104" s="15"/>
      <c r="YS104" s="15"/>
      <c r="YT104" s="15"/>
      <c r="YU104" s="15"/>
      <c r="YV104" s="15"/>
      <c r="YW104" s="15"/>
      <c r="YX104" s="15"/>
      <c r="YY104" s="15"/>
      <c r="YZ104" s="15"/>
      <c r="ZA104" s="15"/>
      <c r="ZB104" s="15"/>
      <c r="ZC104" s="15"/>
      <c r="ZD104" s="15"/>
      <c r="ZE104" s="15"/>
      <c r="ZF104" s="15"/>
      <c r="ZG104" s="15"/>
      <c r="ZH104" s="15"/>
      <c r="ZI104" s="15"/>
      <c r="ZJ104" s="15"/>
      <c r="ZK104" s="15"/>
      <c r="ZL104" s="15"/>
      <c r="ZM104" s="15"/>
      <c r="ZN104" s="15"/>
      <c r="ZO104" s="15"/>
      <c r="ZP104" s="15"/>
      <c r="ZQ104" s="15"/>
      <c r="ZR104" s="15"/>
      <c r="ZS104" s="15"/>
      <c r="ZT104" s="15"/>
      <c r="ZU104" s="15"/>
      <c r="ZV104" s="15"/>
      <c r="ZW104" s="15"/>
      <c r="ZX104" s="15"/>
      <c r="ZY104" s="15"/>
      <c r="ZZ104" s="15"/>
      <c r="AAA104" s="15"/>
      <c r="AAB104" s="15"/>
      <c r="AAC104" s="15"/>
      <c r="AAD104" s="15"/>
      <c r="AAE104" s="15"/>
      <c r="AAF104" s="15"/>
      <c r="AAG104" s="15"/>
      <c r="AAH104" s="15"/>
      <c r="AAI104" s="15"/>
      <c r="AAJ104" s="15"/>
      <c r="AAK104" s="15"/>
      <c r="AAL104" s="15"/>
      <c r="AAM104" s="15"/>
      <c r="AAN104" s="15"/>
      <c r="AAO104" s="15"/>
      <c r="AAP104" s="15"/>
      <c r="AAQ104" s="15"/>
      <c r="AAR104" s="15"/>
      <c r="AAS104" s="15"/>
      <c r="AAT104" s="15"/>
      <c r="AAU104" s="15"/>
      <c r="AAV104" s="15"/>
      <c r="AAW104" s="15"/>
      <c r="AAX104" s="15"/>
      <c r="AAY104" s="15"/>
      <c r="AAZ104" s="15"/>
      <c r="ABA104" s="15"/>
      <c r="ABB104" s="15"/>
      <c r="ABC104" s="15"/>
      <c r="ABD104" s="15"/>
      <c r="ABE104" s="15"/>
      <c r="ABF104" s="15"/>
      <c r="ABG104" s="15"/>
      <c r="ABH104" s="15"/>
      <c r="ABI104" s="15"/>
      <c r="ABJ104" s="15"/>
      <c r="ABK104" s="15"/>
      <c r="ABL104" s="15"/>
      <c r="ABM104" s="15"/>
      <c r="ABN104" s="15"/>
      <c r="ABO104" s="15"/>
      <c r="ABP104" s="15"/>
      <c r="ABQ104" s="15"/>
      <c r="ABR104" s="15"/>
      <c r="ABS104" s="15"/>
      <c r="ABT104" s="15"/>
      <c r="ABU104" s="15"/>
      <c r="ABV104" s="15"/>
      <c r="ABW104" s="15"/>
      <c r="ABX104" s="15"/>
      <c r="ABY104" s="15"/>
      <c r="ABZ104" s="15"/>
      <c r="ACA104" s="15"/>
      <c r="ACB104" s="15"/>
      <c r="ACC104" s="15"/>
      <c r="ACD104" s="15"/>
      <c r="ACE104" s="15"/>
      <c r="ACF104" s="15"/>
      <c r="ACG104" s="15"/>
      <c r="ACH104" s="15"/>
      <c r="ACI104" s="15"/>
      <c r="ACJ104" s="15"/>
      <c r="ACK104" s="15"/>
      <c r="ACL104" s="15"/>
      <c r="ACM104" s="15"/>
      <c r="ACN104" s="15"/>
      <c r="ACO104" s="15"/>
      <c r="ACP104" s="15"/>
      <c r="ACQ104" s="15"/>
      <c r="ACR104" s="15"/>
      <c r="ACS104" s="15"/>
      <c r="ACT104" s="15"/>
      <c r="ACU104" s="15"/>
      <c r="ACV104" s="15"/>
      <c r="ACW104" s="15"/>
      <c r="ACX104" s="15"/>
      <c r="ACY104" s="15"/>
      <c r="ACZ104" s="15"/>
      <c r="ADA104" s="15"/>
      <c r="ADB104" s="15"/>
      <c r="ADC104" s="15"/>
      <c r="ADD104" s="15"/>
      <c r="ADE104" s="15"/>
      <c r="ADF104" s="15"/>
      <c r="ADG104" s="15"/>
      <c r="ADH104" s="15"/>
      <c r="ADI104" s="15"/>
      <c r="ADJ104" s="15"/>
      <c r="ADK104" s="15"/>
      <c r="ADL104" s="15"/>
      <c r="ADM104" s="15"/>
      <c r="ADN104" s="15"/>
      <c r="ADO104" s="15"/>
      <c r="ADP104" s="15"/>
      <c r="ADQ104" s="15"/>
      <c r="ADR104" s="15"/>
      <c r="ADS104" s="15"/>
      <c r="ADT104" s="15"/>
      <c r="ADU104" s="15"/>
      <c r="ADV104" s="15"/>
      <c r="ADW104" s="15"/>
      <c r="ADX104" s="15"/>
      <c r="ADY104" s="15"/>
      <c r="ADZ104" s="15"/>
      <c r="AEA104" s="15"/>
      <c r="AEB104" s="15"/>
      <c r="AEC104" s="15"/>
      <c r="AED104" s="15"/>
      <c r="AEE104" s="15"/>
      <c r="AEF104" s="15"/>
      <c r="AEG104" s="15"/>
      <c r="AEH104" s="15"/>
      <c r="AEI104" s="15"/>
      <c r="AEJ104" s="15"/>
      <c r="AEK104" s="15"/>
      <c r="AEL104" s="15"/>
      <c r="AEM104" s="15"/>
      <c r="AEN104" s="15"/>
      <c r="AEO104" s="15"/>
      <c r="AEP104" s="15"/>
      <c r="AEQ104" s="15"/>
      <c r="AER104" s="15"/>
      <c r="AES104" s="15"/>
      <c r="AET104" s="15"/>
      <c r="AEU104" s="15"/>
      <c r="AEV104" s="15"/>
      <c r="AEW104" s="15"/>
      <c r="AEX104" s="15"/>
      <c r="AEY104" s="15"/>
      <c r="AEZ104" s="15"/>
      <c r="AFA104" s="15"/>
      <c r="AFB104" s="15"/>
      <c r="AFC104" s="15"/>
      <c r="AFD104" s="15"/>
      <c r="AFE104" s="15"/>
      <c r="AFF104" s="15"/>
      <c r="AFG104" s="15"/>
      <c r="AFH104" s="15"/>
      <c r="AFI104" s="15"/>
      <c r="AFJ104" s="15"/>
      <c r="AFK104" s="15"/>
      <c r="AFL104" s="15"/>
      <c r="AFM104" s="15"/>
      <c r="AFN104" s="15"/>
      <c r="AFO104" s="15"/>
      <c r="AFP104" s="15"/>
      <c r="AFQ104" s="15"/>
      <c r="AFR104" s="15"/>
      <c r="AFS104" s="15"/>
      <c r="AFT104" s="15"/>
      <c r="AFU104" s="15"/>
      <c r="AFV104" s="15"/>
      <c r="AFW104" s="15"/>
      <c r="AFX104" s="15"/>
      <c r="AFY104" s="15"/>
      <c r="AFZ104" s="15"/>
      <c r="AGA104" s="15"/>
      <c r="AGB104" s="15"/>
      <c r="AGC104" s="15"/>
      <c r="AGD104" s="15"/>
      <c r="AGE104" s="15"/>
      <c r="AGF104" s="15"/>
      <c r="AGG104" s="15"/>
      <c r="AGH104" s="15"/>
      <c r="AGI104" s="15"/>
      <c r="AGJ104" s="15"/>
      <c r="AGK104" s="15"/>
      <c r="AGL104" s="15"/>
      <c r="AGM104" s="15"/>
      <c r="AGN104" s="15"/>
      <c r="AGO104" s="15"/>
      <c r="AGP104" s="15"/>
      <c r="AGQ104" s="15"/>
      <c r="AGR104" s="15"/>
      <c r="AGS104" s="15"/>
      <c r="AGT104" s="15"/>
      <c r="AGU104" s="15"/>
      <c r="AGV104" s="15"/>
      <c r="AGW104" s="15"/>
      <c r="AGX104" s="15"/>
      <c r="AGY104" s="15"/>
      <c r="AGZ104" s="15"/>
      <c r="AHA104" s="15"/>
      <c r="AHB104" s="15"/>
      <c r="AHC104" s="15"/>
      <c r="AHD104" s="15"/>
      <c r="AHE104" s="15"/>
      <c r="AHF104" s="15"/>
      <c r="AHG104" s="15"/>
      <c r="AHH104" s="15"/>
      <c r="AHI104" s="15"/>
      <c r="AHJ104" s="15"/>
      <c r="AHK104" s="15"/>
      <c r="AHL104" s="15"/>
      <c r="AHM104" s="15"/>
      <c r="AHN104" s="15"/>
      <c r="AHO104" s="15"/>
      <c r="AHP104" s="15"/>
      <c r="AHQ104" s="15"/>
      <c r="AHR104" s="15"/>
      <c r="AHS104" s="15"/>
      <c r="AHT104" s="15"/>
      <c r="AHU104" s="15"/>
      <c r="AHV104" s="15"/>
      <c r="AHW104" s="15"/>
      <c r="AHX104" s="15"/>
      <c r="AHY104" s="15"/>
      <c r="AHZ104" s="15"/>
      <c r="AIA104" s="15"/>
      <c r="AIB104" s="15"/>
      <c r="AIC104" s="15"/>
      <c r="AID104" s="15"/>
      <c r="AIE104" s="15"/>
      <c r="AIF104" s="15"/>
      <c r="AIG104" s="15"/>
      <c r="AIH104" s="15"/>
      <c r="AII104" s="15"/>
      <c r="AIJ104" s="15"/>
      <c r="AIK104" s="15"/>
      <c r="AIL104" s="15"/>
      <c r="AIM104" s="15"/>
      <c r="AIN104" s="15"/>
      <c r="AIO104" s="15"/>
      <c r="AIP104" s="15"/>
      <c r="AIQ104" s="15"/>
      <c r="AIR104" s="15"/>
      <c r="AIS104" s="15"/>
      <c r="AIT104" s="15"/>
      <c r="AIU104" s="15"/>
      <c r="AIV104" s="15"/>
      <c r="AIW104" s="15"/>
      <c r="AIX104" s="15"/>
      <c r="AIY104" s="15"/>
      <c r="AIZ104" s="15"/>
      <c r="AJA104" s="15"/>
      <c r="AJB104" s="15"/>
      <c r="AJC104" s="15"/>
      <c r="AJD104" s="15"/>
      <c r="AJE104" s="15"/>
      <c r="AJF104" s="15"/>
      <c r="AJG104" s="15"/>
      <c r="AJH104" s="15"/>
      <c r="AJI104" s="15"/>
      <c r="AJJ104" s="15"/>
      <c r="AJK104" s="15"/>
      <c r="AJL104" s="15"/>
      <c r="AJM104" s="15"/>
      <c r="AJN104" s="15"/>
      <c r="AJO104" s="15"/>
      <c r="AJP104" s="15"/>
      <c r="AJQ104" s="15"/>
      <c r="AJR104" s="15"/>
      <c r="AJS104" s="15"/>
      <c r="AJT104" s="15"/>
      <c r="AJU104" s="15"/>
      <c r="AJV104" s="15"/>
      <c r="AJW104" s="15"/>
      <c r="AJX104" s="15"/>
      <c r="AJY104" s="15"/>
      <c r="AJZ104" s="15"/>
      <c r="AKA104" s="15"/>
      <c r="AKB104" s="15"/>
      <c r="AKC104" s="15"/>
      <c r="AKD104" s="15"/>
      <c r="AKE104" s="15"/>
      <c r="AKF104" s="15"/>
      <c r="AKG104" s="15"/>
      <c r="AKH104" s="15"/>
      <c r="AKI104" s="15"/>
      <c r="AKJ104" s="15"/>
      <c r="AKK104" s="15"/>
      <c r="AKL104" s="15"/>
      <c r="AKM104" s="15"/>
      <c r="AKN104" s="15"/>
      <c r="AKO104" s="15"/>
      <c r="AKP104" s="15"/>
      <c r="AKQ104" s="15"/>
      <c r="AKR104" s="15"/>
      <c r="AKS104" s="15"/>
      <c r="AKT104" s="15"/>
      <c r="AKU104" s="15"/>
      <c r="AKV104" s="15"/>
      <c r="AKW104" s="15"/>
      <c r="AKX104" s="15"/>
      <c r="AKY104" s="15"/>
      <c r="AKZ104" s="15"/>
      <c r="ALA104" s="15"/>
      <c r="ALB104" s="15"/>
      <c r="ALC104" s="15"/>
      <c r="ALD104" s="15"/>
      <c r="ALE104" s="15"/>
      <c r="ALF104" s="15"/>
      <c r="ALG104" s="15"/>
      <c r="ALH104" s="15"/>
      <c r="ALI104" s="15"/>
      <c r="ALJ104" s="15"/>
      <c r="ALK104" s="15"/>
      <c r="ALL104" s="15"/>
      <c r="ALM104" s="15"/>
      <c r="ALN104" s="15"/>
      <c r="ALO104" s="15"/>
      <c r="ALP104" s="15"/>
      <c r="ALQ104" s="15"/>
      <c r="ALR104" s="15"/>
      <c r="ALS104" s="15"/>
      <c r="ALT104" s="15"/>
      <c r="ALU104" s="15"/>
      <c r="ALV104" s="15"/>
      <c r="ALW104" s="15"/>
      <c r="ALX104" s="15"/>
      <c r="ALY104" s="15"/>
      <c r="ALZ104" s="15"/>
      <c r="AMA104" s="15"/>
      <c r="AMB104" s="15"/>
      <c r="AMC104" s="15"/>
      <c r="AMD104" s="15"/>
      <c r="AME104" s="15"/>
      <c r="AMF104" s="15"/>
      <c r="AMG104" s="15"/>
      <c r="AMH104" s="15"/>
      <c r="AMI104" s="15"/>
      <c r="AMJ104" s="15"/>
      <c r="AMK104" s="15"/>
      <c r="AML104" s="15"/>
      <c r="AMM104" s="15"/>
      <c r="AMN104" s="15"/>
      <c r="AMO104" s="15"/>
      <c r="AMP104" s="15"/>
      <c r="AMQ104" s="15"/>
    </row>
    <row r="105" spans="1:1031" ht="88.5" customHeight="1" thickBot="1" x14ac:dyDescent="0.3">
      <c r="A105" s="162">
        <v>85</v>
      </c>
      <c r="B105" s="258"/>
      <c r="C105" s="163" t="s">
        <v>95</v>
      </c>
      <c r="D105" s="163" t="s">
        <v>202</v>
      </c>
      <c r="E105" s="65" t="s">
        <v>373</v>
      </c>
      <c r="F105" s="48" t="s">
        <v>201</v>
      </c>
      <c r="G105" s="49" t="s">
        <v>250</v>
      </c>
      <c r="H105" s="50" t="s">
        <v>208</v>
      </c>
      <c r="I105" s="51">
        <v>42675</v>
      </c>
      <c r="J105" s="51">
        <v>43100</v>
      </c>
      <c r="K105" s="49" t="s">
        <v>164</v>
      </c>
      <c r="L105" s="49" t="s">
        <v>29</v>
      </c>
      <c r="M105" s="49" t="s">
        <v>30</v>
      </c>
      <c r="N105" s="49" t="s">
        <v>30</v>
      </c>
      <c r="O105" s="49" t="s">
        <v>31</v>
      </c>
      <c r="P105" s="49">
        <v>121</v>
      </c>
      <c r="Q105" s="67">
        <v>6905288.3600000003</v>
      </c>
      <c r="R105" s="67">
        <v>0</v>
      </c>
      <c r="S105" s="67">
        <v>1247835.6399999999</v>
      </c>
      <c r="T105" s="67">
        <f t="shared" si="14"/>
        <v>8153124</v>
      </c>
      <c r="U105" s="67">
        <v>0</v>
      </c>
      <c r="V105" s="67">
        <v>1143603</v>
      </c>
      <c r="W105" s="110">
        <f t="shared" si="4"/>
        <v>9296727</v>
      </c>
      <c r="X105" s="53" t="s">
        <v>288</v>
      </c>
      <c r="Y105" s="54">
        <v>1</v>
      </c>
      <c r="Z105" s="52">
        <f>4060846.6+2844441.76</f>
        <v>6905288.3599999994</v>
      </c>
      <c r="AA105" s="52">
        <v>0</v>
      </c>
      <c r="AB105" s="102"/>
      <c r="AC105" s="102"/>
      <c r="AD105" s="102"/>
      <c r="AE105" s="102"/>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c r="KC105" s="15"/>
      <c r="KD105" s="15"/>
      <c r="KE105" s="15"/>
      <c r="KF105" s="15"/>
      <c r="KG105" s="15"/>
      <c r="KH105" s="15"/>
      <c r="KI105" s="15"/>
      <c r="KJ105" s="15"/>
      <c r="KK105" s="15"/>
      <c r="KL105" s="15"/>
      <c r="KM105" s="15"/>
      <c r="KN105" s="15"/>
      <c r="KO105" s="15"/>
      <c r="KP105" s="15"/>
      <c r="KQ105" s="15"/>
      <c r="KR105" s="15"/>
      <c r="KS105" s="15"/>
      <c r="KT105" s="15"/>
      <c r="KU105" s="15"/>
      <c r="KV105" s="15"/>
      <c r="KW105" s="15"/>
      <c r="KX105" s="15"/>
      <c r="KY105" s="15"/>
      <c r="KZ105" s="15"/>
      <c r="LA105" s="15"/>
      <c r="LB105" s="15"/>
      <c r="LC105" s="15"/>
      <c r="LD105" s="15"/>
      <c r="LE105" s="15"/>
      <c r="LF105" s="15"/>
      <c r="LG105" s="15"/>
      <c r="LH105" s="15"/>
      <c r="LI105" s="15"/>
      <c r="LJ105" s="15"/>
      <c r="LK105" s="15"/>
      <c r="LL105" s="15"/>
      <c r="LM105" s="15"/>
      <c r="LN105" s="15"/>
      <c r="LO105" s="15"/>
      <c r="LP105" s="15"/>
      <c r="LQ105" s="15"/>
      <c r="LR105" s="15"/>
      <c r="LS105" s="15"/>
      <c r="LT105" s="15"/>
      <c r="LU105" s="15"/>
      <c r="LV105" s="15"/>
      <c r="LW105" s="15"/>
      <c r="LX105" s="15"/>
      <c r="LY105" s="15"/>
      <c r="LZ105" s="15"/>
      <c r="MA105" s="15"/>
      <c r="MB105" s="15"/>
      <c r="MC105" s="15"/>
      <c r="MD105" s="15"/>
      <c r="ME105" s="15"/>
      <c r="MF105" s="15"/>
      <c r="MG105" s="15"/>
      <c r="MH105" s="15"/>
      <c r="MI105" s="15"/>
      <c r="MJ105" s="15"/>
      <c r="MK105" s="15"/>
      <c r="ML105" s="15"/>
      <c r="MM105" s="15"/>
      <c r="MN105" s="15"/>
      <c r="MO105" s="15"/>
      <c r="MP105" s="15"/>
      <c r="MQ105" s="15"/>
      <c r="MR105" s="15"/>
      <c r="MS105" s="15"/>
      <c r="MT105" s="15"/>
      <c r="MU105" s="15"/>
      <c r="MV105" s="15"/>
      <c r="MW105" s="15"/>
      <c r="MX105" s="15"/>
      <c r="MY105" s="15"/>
      <c r="MZ105" s="15"/>
      <c r="NA105" s="15"/>
      <c r="NB105" s="15"/>
      <c r="NC105" s="15"/>
      <c r="ND105" s="15"/>
      <c r="NE105" s="15"/>
      <c r="NF105" s="15"/>
      <c r="NG105" s="15"/>
      <c r="NH105" s="15"/>
      <c r="NI105" s="15"/>
      <c r="NJ105" s="15"/>
      <c r="NK105" s="15"/>
      <c r="NL105" s="15"/>
      <c r="NM105" s="15"/>
      <c r="NN105" s="15"/>
      <c r="NO105" s="15"/>
      <c r="NP105" s="15"/>
      <c r="NQ105" s="15"/>
      <c r="NR105" s="15"/>
      <c r="NS105" s="15"/>
      <c r="NT105" s="15"/>
      <c r="NU105" s="15"/>
      <c r="NV105" s="15"/>
      <c r="NW105" s="15"/>
      <c r="NX105" s="15"/>
      <c r="NY105" s="15"/>
      <c r="NZ105" s="15"/>
      <c r="OA105" s="15"/>
      <c r="OB105" s="15"/>
      <c r="OC105" s="15"/>
      <c r="OD105" s="15"/>
      <c r="OE105" s="15"/>
      <c r="OF105" s="15"/>
      <c r="OG105" s="15"/>
      <c r="OH105" s="15"/>
      <c r="OI105" s="15"/>
      <c r="OJ105" s="15"/>
      <c r="OK105" s="15"/>
      <c r="OL105" s="15"/>
      <c r="OM105" s="15"/>
      <c r="ON105" s="15"/>
      <c r="OO105" s="15"/>
      <c r="OP105" s="15"/>
      <c r="OQ105" s="15"/>
      <c r="OR105" s="15"/>
      <c r="OS105" s="15"/>
      <c r="OT105" s="15"/>
      <c r="OU105" s="15"/>
      <c r="OV105" s="15"/>
      <c r="OW105" s="15"/>
      <c r="OX105" s="15"/>
      <c r="OY105" s="15"/>
      <c r="OZ105" s="15"/>
      <c r="PA105" s="15"/>
      <c r="PB105" s="15"/>
      <c r="PC105" s="15"/>
      <c r="PD105" s="15"/>
      <c r="PE105" s="15"/>
      <c r="PF105" s="15"/>
      <c r="PG105" s="15"/>
      <c r="PH105" s="15"/>
      <c r="PI105" s="15"/>
      <c r="PJ105" s="15"/>
      <c r="PK105" s="15"/>
      <c r="PL105" s="15"/>
      <c r="PM105" s="15"/>
      <c r="PN105" s="15"/>
      <c r="PO105" s="15"/>
      <c r="PP105" s="15"/>
      <c r="PQ105" s="15"/>
      <c r="PR105" s="15"/>
      <c r="PS105" s="15"/>
      <c r="PT105" s="15"/>
      <c r="PU105" s="15"/>
      <c r="PV105" s="15"/>
      <c r="PW105" s="15"/>
      <c r="PX105" s="15"/>
      <c r="PY105" s="15"/>
      <c r="PZ105" s="15"/>
      <c r="QA105" s="15"/>
      <c r="QB105" s="15"/>
      <c r="QC105" s="15"/>
      <c r="QD105" s="15"/>
      <c r="QE105" s="15"/>
      <c r="QF105" s="15"/>
      <c r="QG105" s="15"/>
      <c r="QH105" s="15"/>
      <c r="QI105" s="15"/>
      <c r="QJ105" s="15"/>
      <c r="QK105" s="15"/>
      <c r="QL105" s="15"/>
      <c r="QM105" s="15"/>
      <c r="QN105" s="15"/>
      <c r="QO105" s="15"/>
      <c r="QP105" s="15"/>
      <c r="QQ105" s="15"/>
      <c r="QR105" s="15"/>
      <c r="QS105" s="15"/>
      <c r="QT105" s="15"/>
      <c r="QU105" s="15"/>
      <c r="QV105" s="15"/>
      <c r="QW105" s="15"/>
      <c r="QX105" s="15"/>
      <c r="QY105" s="15"/>
      <c r="QZ105" s="15"/>
      <c r="RA105" s="15"/>
      <c r="RB105" s="15"/>
      <c r="RC105" s="15"/>
      <c r="RD105" s="15"/>
      <c r="RE105" s="15"/>
      <c r="RF105" s="15"/>
      <c r="RG105" s="15"/>
      <c r="RH105" s="15"/>
      <c r="RI105" s="15"/>
      <c r="RJ105" s="15"/>
      <c r="RK105" s="15"/>
      <c r="RL105" s="15"/>
      <c r="RM105" s="15"/>
      <c r="RN105" s="15"/>
      <c r="RO105" s="15"/>
      <c r="RP105" s="15"/>
      <c r="RQ105" s="15"/>
      <c r="RR105" s="15"/>
      <c r="RS105" s="15"/>
      <c r="RT105" s="15"/>
      <c r="RU105" s="15"/>
      <c r="RV105" s="15"/>
      <c r="RW105" s="15"/>
      <c r="RX105" s="15"/>
      <c r="RY105" s="15"/>
      <c r="RZ105" s="15"/>
      <c r="SA105" s="15"/>
      <c r="SB105" s="15"/>
      <c r="SC105" s="15"/>
      <c r="SD105" s="15"/>
      <c r="SE105" s="15"/>
      <c r="SF105" s="15"/>
      <c r="SG105" s="15"/>
      <c r="SH105" s="15"/>
      <c r="SI105" s="15"/>
      <c r="SJ105" s="15"/>
      <c r="SK105" s="15"/>
      <c r="SL105" s="15"/>
      <c r="SM105" s="15"/>
      <c r="SN105" s="15"/>
      <c r="SO105" s="15"/>
      <c r="SP105" s="15"/>
      <c r="SQ105" s="15"/>
      <c r="SR105" s="15"/>
      <c r="SS105" s="15"/>
      <c r="ST105" s="15"/>
      <c r="SU105" s="15"/>
      <c r="SV105" s="15"/>
      <c r="SW105" s="15"/>
      <c r="SX105" s="15"/>
      <c r="SY105" s="15"/>
      <c r="SZ105" s="15"/>
      <c r="TA105" s="15"/>
      <c r="TB105" s="15"/>
      <c r="TC105" s="15"/>
      <c r="TD105" s="15"/>
      <c r="TE105" s="15"/>
      <c r="TF105" s="15"/>
      <c r="TG105" s="15"/>
      <c r="TH105" s="15"/>
      <c r="TI105" s="15"/>
      <c r="TJ105" s="15"/>
      <c r="TK105" s="15"/>
      <c r="TL105" s="15"/>
      <c r="TM105" s="15"/>
      <c r="TN105" s="15"/>
      <c r="TO105" s="15"/>
      <c r="TP105" s="15"/>
      <c r="TQ105" s="15"/>
      <c r="TR105" s="15"/>
      <c r="TS105" s="15"/>
      <c r="TT105" s="15"/>
      <c r="TU105" s="15"/>
      <c r="TV105" s="15"/>
      <c r="TW105" s="15"/>
      <c r="TX105" s="15"/>
      <c r="TY105" s="15"/>
      <c r="TZ105" s="15"/>
      <c r="UA105" s="15"/>
      <c r="UB105" s="15"/>
      <c r="UC105" s="15"/>
      <c r="UD105" s="15"/>
      <c r="UE105" s="15"/>
      <c r="UF105" s="15"/>
      <c r="UG105" s="15"/>
      <c r="UH105" s="15"/>
      <c r="UI105" s="15"/>
      <c r="UJ105" s="15"/>
      <c r="UK105" s="15"/>
      <c r="UL105" s="15"/>
      <c r="UM105" s="15"/>
      <c r="UN105" s="15"/>
      <c r="UO105" s="15"/>
      <c r="UP105" s="15"/>
      <c r="UQ105" s="15"/>
      <c r="UR105" s="15"/>
      <c r="US105" s="15"/>
      <c r="UT105" s="15"/>
      <c r="UU105" s="15"/>
      <c r="UV105" s="15"/>
      <c r="UW105" s="15"/>
      <c r="UX105" s="15"/>
      <c r="UY105" s="15"/>
      <c r="UZ105" s="15"/>
      <c r="VA105" s="15"/>
      <c r="VB105" s="15"/>
      <c r="VC105" s="15"/>
      <c r="VD105" s="15"/>
      <c r="VE105" s="15"/>
      <c r="VF105" s="15"/>
      <c r="VG105" s="15"/>
      <c r="VH105" s="15"/>
      <c r="VI105" s="15"/>
      <c r="VJ105" s="15"/>
      <c r="VK105" s="15"/>
      <c r="VL105" s="15"/>
      <c r="VM105" s="15"/>
      <c r="VN105" s="15"/>
      <c r="VO105" s="15"/>
      <c r="VP105" s="15"/>
      <c r="VQ105" s="15"/>
      <c r="VR105" s="15"/>
      <c r="VS105" s="15"/>
      <c r="VT105" s="15"/>
      <c r="VU105" s="15"/>
      <c r="VV105" s="15"/>
      <c r="VW105" s="15"/>
      <c r="VX105" s="15"/>
      <c r="VY105" s="15"/>
      <c r="VZ105" s="15"/>
      <c r="WA105" s="15"/>
      <c r="WB105" s="15"/>
      <c r="WC105" s="15"/>
      <c r="WD105" s="15"/>
      <c r="WE105" s="15"/>
      <c r="WF105" s="15"/>
      <c r="WG105" s="15"/>
      <c r="WH105" s="15"/>
      <c r="WI105" s="15"/>
      <c r="WJ105" s="15"/>
      <c r="WK105" s="15"/>
      <c r="WL105" s="15"/>
      <c r="WM105" s="15"/>
      <c r="WN105" s="15"/>
      <c r="WO105" s="15"/>
      <c r="WP105" s="15"/>
      <c r="WQ105" s="15"/>
      <c r="WR105" s="15"/>
      <c r="WS105" s="15"/>
      <c r="WT105" s="15"/>
      <c r="WU105" s="15"/>
      <c r="WV105" s="15"/>
      <c r="WW105" s="15"/>
      <c r="WX105" s="15"/>
      <c r="WY105" s="15"/>
      <c r="WZ105" s="15"/>
      <c r="XA105" s="15"/>
      <c r="XB105" s="15"/>
      <c r="XC105" s="15"/>
      <c r="XD105" s="15"/>
      <c r="XE105" s="15"/>
      <c r="XF105" s="15"/>
      <c r="XG105" s="15"/>
      <c r="XH105" s="15"/>
      <c r="XI105" s="15"/>
      <c r="XJ105" s="15"/>
      <c r="XK105" s="15"/>
      <c r="XL105" s="15"/>
      <c r="XM105" s="15"/>
      <c r="XN105" s="15"/>
      <c r="XO105" s="15"/>
      <c r="XP105" s="15"/>
      <c r="XQ105" s="15"/>
      <c r="XR105" s="15"/>
      <c r="XS105" s="15"/>
      <c r="XT105" s="15"/>
      <c r="XU105" s="15"/>
      <c r="XV105" s="15"/>
      <c r="XW105" s="15"/>
      <c r="XX105" s="15"/>
      <c r="XY105" s="15"/>
      <c r="XZ105" s="15"/>
      <c r="YA105" s="15"/>
      <c r="YB105" s="15"/>
      <c r="YC105" s="15"/>
      <c r="YD105" s="15"/>
      <c r="YE105" s="15"/>
      <c r="YF105" s="15"/>
      <c r="YG105" s="15"/>
      <c r="YH105" s="15"/>
      <c r="YI105" s="15"/>
      <c r="YJ105" s="15"/>
      <c r="YK105" s="15"/>
      <c r="YL105" s="15"/>
      <c r="YM105" s="15"/>
      <c r="YN105" s="15"/>
      <c r="YO105" s="15"/>
      <c r="YP105" s="15"/>
      <c r="YQ105" s="15"/>
      <c r="YR105" s="15"/>
      <c r="YS105" s="15"/>
      <c r="YT105" s="15"/>
      <c r="YU105" s="15"/>
      <c r="YV105" s="15"/>
      <c r="YW105" s="15"/>
      <c r="YX105" s="15"/>
      <c r="YY105" s="15"/>
      <c r="YZ105" s="15"/>
      <c r="ZA105" s="15"/>
      <c r="ZB105" s="15"/>
      <c r="ZC105" s="15"/>
      <c r="ZD105" s="15"/>
      <c r="ZE105" s="15"/>
      <c r="ZF105" s="15"/>
      <c r="ZG105" s="15"/>
      <c r="ZH105" s="15"/>
      <c r="ZI105" s="15"/>
      <c r="ZJ105" s="15"/>
      <c r="ZK105" s="15"/>
      <c r="ZL105" s="15"/>
      <c r="ZM105" s="15"/>
      <c r="ZN105" s="15"/>
      <c r="ZO105" s="15"/>
      <c r="ZP105" s="15"/>
      <c r="ZQ105" s="15"/>
      <c r="ZR105" s="15"/>
      <c r="ZS105" s="15"/>
      <c r="ZT105" s="15"/>
      <c r="ZU105" s="15"/>
      <c r="ZV105" s="15"/>
      <c r="ZW105" s="15"/>
      <c r="ZX105" s="15"/>
      <c r="ZY105" s="15"/>
      <c r="ZZ105" s="15"/>
      <c r="AAA105" s="15"/>
      <c r="AAB105" s="15"/>
      <c r="AAC105" s="15"/>
      <c r="AAD105" s="15"/>
      <c r="AAE105" s="15"/>
      <c r="AAF105" s="15"/>
      <c r="AAG105" s="15"/>
      <c r="AAH105" s="15"/>
      <c r="AAI105" s="15"/>
      <c r="AAJ105" s="15"/>
      <c r="AAK105" s="15"/>
      <c r="AAL105" s="15"/>
      <c r="AAM105" s="15"/>
      <c r="AAN105" s="15"/>
      <c r="AAO105" s="15"/>
      <c r="AAP105" s="15"/>
      <c r="AAQ105" s="15"/>
      <c r="AAR105" s="15"/>
      <c r="AAS105" s="15"/>
      <c r="AAT105" s="15"/>
      <c r="AAU105" s="15"/>
      <c r="AAV105" s="15"/>
      <c r="AAW105" s="15"/>
      <c r="AAX105" s="15"/>
      <c r="AAY105" s="15"/>
      <c r="AAZ105" s="15"/>
      <c r="ABA105" s="15"/>
      <c r="ABB105" s="15"/>
      <c r="ABC105" s="15"/>
      <c r="ABD105" s="15"/>
      <c r="ABE105" s="15"/>
      <c r="ABF105" s="15"/>
      <c r="ABG105" s="15"/>
      <c r="ABH105" s="15"/>
      <c r="ABI105" s="15"/>
      <c r="ABJ105" s="15"/>
      <c r="ABK105" s="15"/>
      <c r="ABL105" s="15"/>
      <c r="ABM105" s="15"/>
      <c r="ABN105" s="15"/>
      <c r="ABO105" s="15"/>
      <c r="ABP105" s="15"/>
      <c r="ABQ105" s="15"/>
      <c r="ABR105" s="15"/>
      <c r="ABS105" s="15"/>
      <c r="ABT105" s="15"/>
      <c r="ABU105" s="15"/>
      <c r="ABV105" s="15"/>
      <c r="ABW105" s="15"/>
      <c r="ABX105" s="15"/>
      <c r="ABY105" s="15"/>
      <c r="ABZ105" s="15"/>
      <c r="ACA105" s="15"/>
      <c r="ACB105" s="15"/>
      <c r="ACC105" s="15"/>
      <c r="ACD105" s="15"/>
      <c r="ACE105" s="15"/>
      <c r="ACF105" s="15"/>
      <c r="ACG105" s="15"/>
      <c r="ACH105" s="15"/>
      <c r="ACI105" s="15"/>
      <c r="ACJ105" s="15"/>
      <c r="ACK105" s="15"/>
      <c r="ACL105" s="15"/>
      <c r="ACM105" s="15"/>
      <c r="ACN105" s="15"/>
      <c r="ACO105" s="15"/>
      <c r="ACP105" s="15"/>
      <c r="ACQ105" s="15"/>
      <c r="ACR105" s="15"/>
      <c r="ACS105" s="15"/>
      <c r="ACT105" s="15"/>
      <c r="ACU105" s="15"/>
      <c r="ACV105" s="15"/>
      <c r="ACW105" s="15"/>
      <c r="ACX105" s="15"/>
      <c r="ACY105" s="15"/>
      <c r="ACZ105" s="15"/>
      <c r="ADA105" s="15"/>
      <c r="ADB105" s="15"/>
      <c r="ADC105" s="15"/>
      <c r="ADD105" s="15"/>
      <c r="ADE105" s="15"/>
      <c r="ADF105" s="15"/>
      <c r="ADG105" s="15"/>
      <c r="ADH105" s="15"/>
      <c r="ADI105" s="15"/>
      <c r="ADJ105" s="15"/>
      <c r="ADK105" s="15"/>
      <c r="ADL105" s="15"/>
      <c r="ADM105" s="15"/>
      <c r="ADN105" s="15"/>
      <c r="ADO105" s="15"/>
      <c r="ADP105" s="15"/>
      <c r="ADQ105" s="15"/>
      <c r="ADR105" s="15"/>
      <c r="ADS105" s="15"/>
      <c r="ADT105" s="15"/>
      <c r="ADU105" s="15"/>
      <c r="ADV105" s="15"/>
      <c r="ADW105" s="15"/>
      <c r="ADX105" s="15"/>
      <c r="ADY105" s="15"/>
      <c r="ADZ105" s="15"/>
      <c r="AEA105" s="15"/>
      <c r="AEB105" s="15"/>
      <c r="AEC105" s="15"/>
      <c r="AED105" s="15"/>
      <c r="AEE105" s="15"/>
      <c r="AEF105" s="15"/>
      <c r="AEG105" s="15"/>
      <c r="AEH105" s="15"/>
      <c r="AEI105" s="15"/>
      <c r="AEJ105" s="15"/>
      <c r="AEK105" s="15"/>
      <c r="AEL105" s="15"/>
      <c r="AEM105" s="15"/>
      <c r="AEN105" s="15"/>
      <c r="AEO105" s="15"/>
      <c r="AEP105" s="15"/>
      <c r="AEQ105" s="15"/>
      <c r="AER105" s="15"/>
      <c r="AES105" s="15"/>
      <c r="AET105" s="15"/>
      <c r="AEU105" s="15"/>
      <c r="AEV105" s="15"/>
      <c r="AEW105" s="15"/>
      <c r="AEX105" s="15"/>
      <c r="AEY105" s="15"/>
      <c r="AEZ105" s="15"/>
      <c r="AFA105" s="15"/>
      <c r="AFB105" s="15"/>
      <c r="AFC105" s="15"/>
      <c r="AFD105" s="15"/>
      <c r="AFE105" s="15"/>
      <c r="AFF105" s="15"/>
      <c r="AFG105" s="15"/>
      <c r="AFH105" s="15"/>
      <c r="AFI105" s="15"/>
      <c r="AFJ105" s="15"/>
      <c r="AFK105" s="15"/>
      <c r="AFL105" s="15"/>
      <c r="AFM105" s="15"/>
      <c r="AFN105" s="15"/>
      <c r="AFO105" s="15"/>
      <c r="AFP105" s="15"/>
      <c r="AFQ105" s="15"/>
      <c r="AFR105" s="15"/>
      <c r="AFS105" s="15"/>
      <c r="AFT105" s="15"/>
      <c r="AFU105" s="15"/>
      <c r="AFV105" s="15"/>
      <c r="AFW105" s="15"/>
      <c r="AFX105" s="15"/>
      <c r="AFY105" s="15"/>
      <c r="AFZ105" s="15"/>
      <c r="AGA105" s="15"/>
      <c r="AGB105" s="15"/>
      <c r="AGC105" s="15"/>
      <c r="AGD105" s="15"/>
      <c r="AGE105" s="15"/>
      <c r="AGF105" s="15"/>
      <c r="AGG105" s="15"/>
      <c r="AGH105" s="15"/>
      <c r="AGI105" s="15"/>
      <c r="AGJ105" s="15"/>
      <c r="AGK105" s="15"/>
      <c r="AGL105" s="15"/>
      <c r="AGM105" s="15"/>
      <c r="AGN105" s="15"/>
      <c r="AGO105" s="15"/>
      <c r="AGP105" s="15"/>
      <c r="AGQ105" s="15"/>
      <c r="AGR105" s="15"/>
      <c r="AGS105" s="15"/>
      <c r="AGT105" s="15"/>
      <c r="AGU105" s="15"/>
      <c r="AGV105" s="15"/>
      <c r="AGW105" s="15"/>
      <c r="AGX105" s="15"/>
      <c r="AGY105" s="15"/>
      <c r="AGZ105" s="15"/>
      <c r="AHA105" s="15"/>
      <c r="AHB105" s="15"/>
      <c r="AHC105" s="15"/>
      <c r="AHD105" s="15"/>
      <c r="AHE105" s="15"/>
      <c r="AHF105" s="15"/>
      <c r="AHG105" s="15"/>
      <c r="AHH105" s="15"/>
      <c r="AHI105" s="15"/>
      <c r="AHJ105" s="15"/>
      <c r="AHK105" s="15"/>
      <c r="AHL105" s="15"/>
      <c r="AHM105" s="15"/>
      <c r="AHN105" s="15"/>
      <c r="AHO105" s="15"/>
      <c r="AHP105" s="15"/>
      <c r="AHQ105" s="15"/>
      <c r="AHR105" s="15"/>
      <c r="AHS105" s="15"/>
      <c r="AHT105" s="15"/>
      <c r="AHU105" s="15"/>
      <c r="AHV105" s="15"/>
      <c r="AHW105" s="15"/>
      <c r="AHX105" s="15"/>
      <c r="AHY105" s="15"/>
      <c r="AHZ105" s="15"/>
      <c r="AIA105" s="15"/>
      <c r="AIB105" s="15"/>
      <c r="AIC105" s="15"/>
      <c r="AID105" s="15"/>
      <c r="AIE105" s="15"/>
      <c r="AIF105" s="15"/>
      <c r="AIG105" s="15"/>
      <c r="AIH105" s="15"/>
      <c r="AII105" s="15"/>
      <c r="AIJ105" s="15"/>
      <c r="AIK105" s="15"/>
      <c r="AIL105" s="15"/>
      <c r="AIM105" s="15"/>
      <c r="AIN105" s="15"/>
      <c r="AIO105" s="15"/>
      <c r="AIP105" s="15"/>
      <c r="AIQ105" s="15"/>
      <c r="AIR105" s="15"/>
      <c r="AIS105" s="15"/>
      <c r="AIT105" s="15"/>
      <c r="AIU105" s="15"/>
      <c r="AIV105" s="15"/>
      <c r="AIW105" s="15"/>
      <c r="AIX105" s="15"/>
      <c r="AIY105" s="15"/>
      <c r="AIZ105" s="15"/>
      <c r="AJA105" s="15"/>
      <c r="AJB105" s="15"/>
      <c r="AJC105" s="15"/>
      <c r="AJD105" s="15"/>
      <c r="AJE105" s="15"/>
      <c r="AJF105" s="15"/>
      <c r="AJG105" s="15"/>
      <c r="AJH105" s="15"/>
      <c r="AJI105" s="15"/>
      <c r="AJJ105" s="15"/>
      <c r="AJK105" s="15"/>
      <c r="AJL105" s="15"/>
      <c r="AJM105" s="15"/>
      <c r="AJN105" s="15"/>
      <c r="AJO105" s="15"/>
      <c r="AJP105" s="15"/>
      <c r="AJQ105" s="15"/>
      <c r="AJR105" s="15"/>
      <c r="AJS105" s="15"/>
      <c r="AJT105" s="15"/>
      <c r="AJU105" s="15"/>
      <c r="AJV105" s="15"/>
      <c r="AJW105" s="15"/>
      <c r="AJX105" s="15"/>
      <c r="AJY105" s="15"/>
      <c r="AJZ105" s="15"/>
      <c r="AKA105" s="15"/>
      <c r="AKB105" s="15"/>
      <c r="AKC105" s="15"/>
      <c r="AKD105" s="15"/>
      <c r="AKE105" s="15"/>
      <c r="AKF105" s="15"/>
      <c r="AKG105" s="15"/>
      <c r="AKH105" s="15"/>
      <c r="AKI105" s="15"/>
      <c r="AKJ105" s="15"/>
      <c r="AKK105" s="15"/>
      <c r="AKL105" s="15"/>
      <c r="AKM105" s="15"/>
      <c r="AKN105" s="15"/>
      <c r="AKO105" s="15"/>
      <c r="AKP105" s="15"/>
      <c r="AKQ105" s="15"/>
      <c r="AKR105" s="15"/>
      <c r="AKS105" s="15"/>
      <c r="AKT105" s="15"/>
      <c r="AKU105" s="15"/>
      <c r="AKV105" s="15"/>
      <c r="AKW105" s="15"/>
      <c r="AKX105" s="15"/>
      <c r="AKY105" s="15"/>
      <c r="AKZ105" s="15"/>
      <c r="ALA105" s="15"/>
      <c r="ALB105" s="15"/>
      <c r="ALC105" s="15"/>
      <c r="ALD105" s="15"/>
      <c r="ALE105" s="15"/>
      <c r="ALF105" s="15"/>
      <c r="ALG105" s="15"/>
      <c r="ALH105" s="15"/>
      <c r="ALI105" s="15"/>
      <c r="ALJ105" s="15"/>
      <c r="ALK105" s="15"/>
      <c r="ALL105" s="15"/>
      <c r="ALM105" s="15"/>
      <c r="ALN105" s="15"/>
      <c r="ALO105" s="15"/>
      <c r="ALP105" s="15"/>
      <c r="ALQ105" s="15"/>
      <c r="ALR105" s="15"/>
      <c r="ALS105" s="15"/>
      <c r="ALT105" s="15"/>
      <c r="ALU105" s="15"/>
      <c r="ALV105" s="15"/>
      <c r="ALW105" s="15"/>
      <c r="ALX105" s="15"/>
      <c r="ALY105" s="15"/>
      <c r="ALZ105" s="15"/>
      <c r="AMA105" s="15"/>
      <c r="AMB105" s="15"/>
      <c r="AMC105" s="15"/>
      <c r="AMD105" s="15"/>
      <c r="AME105" s="15"/>
      <c r="AMF105" s="15"/>
      <c r="AMG105" s="15"/>
      <c r="AMH105" s="15"/>
      <c r="AMI105" s="15"/>
      <c r="AMJ105" s="15"/>
      <c r="AMK105" s="15"/>
      <c r="AML105" s="15"/>
      <c r="AMM105" s="15"/>
      <c r="AMN105" s="15"/>
      <c r="AMO105" s="15"/>
      <c r="AMP105" s="15"/>
      <c r="AMQ105" s="15"/>
    </row>
    <row r="106" spans="1:1031" ht="65.25" customHeight="1" thickBot="1" x14ac:dyDescent="0.3">
      <c r="A106" s="93">
        <v>86</v>
      </c>
      <c r="B106" s="258"/>
      <c r="C106" s="164" t="s">
        <v>95</v>
      </c>
      <c r="D106" s="164" t="s">
        <v>221</v>
      </c>
      <c r="E106" s="28" t="s">
        <v>374</v>
      </c>
      <c r="F106" s="16" t="s">
        <v>220</v>
      </c>
      <c r="G106" s="12" t="s">
        <v>50</v>
      </c>
      <c r="H106" s="38" t="s">
        <v>223</v>
      </c>
      <c r="I106" s="39">
        <v>43070</v>
      </c>
      <c r="J106" s="39">
        <v>44196</v>
      </c>
      <c r="K106" s="12" t="s">
        <v>164</v>
      </c>
      <c r="L106" s="12" t="s">
        <v>29</v>
      </c>
      <c r="M106" s="12" t="s">
        <v>30</v>
      </c>
      <c r="N106" s="12" t="s">
        <v>30</v>
      </c>
      <c r="O106" s="12" t="s">
        <v>31</v>
      </c>
      <c r="P106" s="12">
        <v>121</v>
      </c>
      <c r="Q106" s="114">
        <v>112331431.91</v>
      </c>
      <c r="R106" s="114">
        <v>0</v>
      </c>
      <c r="S106" s="114">
        <v>20199876.82</v>
      </c>
      <c r="T106" s="113">
        <f t="shared" si="14"/>
        <v>132531308.72999999</v>
      </c>
      <c r="U106" s="114">
        <v>0</v>
      </c>
      <c r="V106" s="114">
        <v>21160242.899999999</v>
      </c>
      <c r="W106" s="113">
        <f t="shared" si="4"/>
        <v>153691551.63</v>
      </c>
      <c r="X106" s="115" t="s">
        <v>32</v>
      </c>
      <c r="Y106" s="127">
        <v>1</v>
      </c>
      <c r="Z106" s="120">
        <f>20467229.79+2608749.48+2633073.45+2587204.73+2533499.26+2664929.05+2690220.96+9498843.81+3052862.37+3060683.02</f>
        <v>51797295.920000002</v>
      </c>
      <c r="AA106" s="116">
        <v>0</v>
      </c>
      <c r="AB106" s="102"/>
      <c r="AC106" s="102"/>
      <c r="AD106" s="102"/>
      <c r="AE106" s="102"/>
      <c r="AG106" s="238"/>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c r="KC106" s="15"/>
      <c r="KD106" s="15"/>
      <c r="KE106" s="15"/>
      <c r="KF106" s="15"/>
      <c r="KG106" s="15"/>
      <c r="KH106" s="15"/>
      <c r="KI106" s="15"/>
      <c r="KJ106" s="15"/>
      <c r="KK106" s="15"/>
      <c r="KL106" s="15"/>
      <c r="KM106" s="15"/>
      <c r="KN106" s="15"/>
      <c r="KO106" s="15"/>
      <c r="KP106" s="15"/>
      <c r="KQ106" s="15"/>
      <c r="KR106" s="15"/>
      <c r="KS106" s="15"/>
      <c r="KT106" s="15"/>
      <c r="KU106" s="15"/>
      <c r="KV106" s="15"/>
      <c r="KW106" s="15"/>
      <c r="KX106" s="15"/>
      <c r="KY106" s="15"/>
      <c r="KZ106" s="15"/>
      <c r="LA106" s="15"/>
      <c r="LB106" s="15"/>
      <c r="LC106" s="15"/>
      <c r="LD106" s="15"/>
      <c r="LE106" s="15"/>
      <c r="LF106" s="15"/>
      <c r="LG106" s="15"/>
      <c r="LH106" s="15"/>
      <c r="LI106" s="15"/>
      <c r="LJ106" s="15"/>
      <c r="LK106" s="15"/>
      <c r="LL106" s="15"/>
      <c r="LM106" s="15"/>
      <c r="LN106" s="15"/>
      <c r="LO106" s="15"/>
      <c r="LP106" s="15"/>
      <c r="LQ106" s="15"/>
      <c r="LR106" s="15"/>
      <c r="LS106" s="15"/>
      <c r="LT106" s="15"/>
      <c r="LU106" s="15"/>
      <c r="LV106" s="15"/>
      <c r="LW106" s="15"/>
      <c r="LX106" s="15"/>
      <c r="LY106" s="15"/>
      <c r="LZ106" s="15"/>
      <c r="MA106" s="15"/>
      <c r="MB106" s="15"/>
      <c r="MC106" s="15"/>
      <c r="MD106" s="15"/>
      <c r="ME106" s="15"/>
      <c r="MF106" s="15"/>
      <c r="MG106" s="15"/>
      <c r="MH106" s="15"/>
      <c r="MI106" s="15"/>
      <c r="MJ106" s="15"/>
      <c r="MK106" s="15"/>
      <c r="ML106" s="15"/>
      <c r="MM106" s="15"/>
      <c r="MN106" s="15"/>
      <c r="MO106" s="15"/>
      <c r="MP106" s="15"/>
      <c r="MQ106" s="15"/>
      <c r="MR106" s="15"/>
      <c r="MS106" s="15"/>
      <c r="MT106" s="15"/>
      <c r="MU106" s="15"/>
      <c r="MV106" s="15"/>
      <c r="MW106" s="15"/>
      <c r="MX106" s="15"/>
      <c r="MY106" s="15"/>
      <c r="MZ106" s="15"/>
      <c r="NA106" s="15"/>
      <c r="NB106" s="15"/>
      <c r="NC106" s="15"/>
      <c r="ND106" s="15"/>
      <c r="NE106" s="15"/>
      <c r="NF106" s="15"/>
      <c r="NG106" s="15"/>
      <c r="NH106" s="15"/>
      <c r="NI106" s="15"/>
      <c r="NJ106" s="15"/>
      <c r="NK106" s="15"/>
      <c r="NL106" s="15"/>
      <c r="NM106" s="15"/>
      <c r="NN106" s="15"/>
      <c r="NO106" s="15"/>
      <c r="NP106" s="15"/>
      <c r="NQ106" s="15"/>
      <c r="NR106" s="15"/>
      <c r="NS106" s="15"/>
      <c r="NT106" s="15"/>
      <c r="NU106" s="15"/>
      <c r="NV106" s="15"/>
      <c r="NW106" s="15"/>
      <c r="NX106" s="15"/>
      <c r="NY106" s="15"/>
      <c r="NZ106" s="15"/>
      <c r="OA106" s="15"/>
      <c r="OB106" s="15"/>
      <c r="OC106" s="15"/>
      <c r="OD106" s="15"/>
      <c r="OE106" s="15"/>
      <c r="OF106" s="15"/>
      <c r="OG106" s="15"/>
      <c r="OH106" s="15"/>
      <c r="OI106" s="15"/>
      <c r="OJ106" s="15"/>
      <c r="OK106" s="15"/>
      <c r="OL106" s="15"/>
      <c r="OM106" s="15"/>
      <c r="ON106" s="15"/>
      <c r="OO106" s="15"/>
      <c r="OP106" s="15"/>
      <c r="OQ106" s="15"/>
      <c r="OR106" s="15"/>
      <c r="OS106" s="15"/>
      <c r="OT106" s="15"/>
      <c r="OU106" s="15"/>
      <c r="OV106" s="15"/>
      <c r="OW106" s="15"/>
      <c r="OX106" s="15"/>
      <c r="OY106" s="15"/>
      <c r="OZ106" s="15"/>
      <c r="PA106" s="15"/>
      <c r="PB106" s="15"/>
      <c r="PC106" s="15"/>
      <c r="PD106" s="15"/>
      <c r="PE106" s="15"/>
      <c r="PF106" s="15"/>
      <c r="PG106" s="15"/>
      <c r="PH106" s="15"/>
      <c r="PI106" s="15"/>
      <c r="PJ106" s="15"/>
      <c r="PK106" s="15"/>
      <c r="PL106" s="15"/>
      <c r="PM106" s="15"/>
      <c r="PN106" s="15"/>
      <c r="PO106" s="15"/>
      <c r="PP106" s="15"/>
      <c r="PQ106" s="15"/>
      <c r="PR106" s="15"/>
      <c r="PS106" s="15"/>
      <c r="PT106" s="15"/>
      <c r="PU106" s="15"/>
      <c r="PV106" s="15"/>
      <c r="PW106" s="15"/>
      <c r="PX106" s="15"/>
      <c r="PY106" s="15"/>
      <c r="PZ106" s="15"/>
      <c r="QA106" s="15"/>
      <c r="QB106" s="15"/>
      <c r="QC106" s="15"/>
      <c r="QD106" s="15"/>
      <c r="QE106" s="15"/>
      <c r="QF106" s="15"/>
      <c r="QG106" s="15"/>
      <c r="QH106" s="15"/>
      <c r="QI106" s="15"/>
      <c r="QJ106" s="15"/>
      <c r="QK106" s="15"/>
      <c r="QL106" s="15"/>
      <c r="QM106" s="15"/>
      <c r="QN106" s="15"/>
      <c r="QO106" s="15"/>
      <c r="QP106" s="15"/>
      <c r="QQ106" s="15"/>
      <c r="QR106" s="15"/>
      <c r="QS106" s="15"/>
      <c r="QT106" s="15"/>
      <c r="QU106" s="15"/>
      <c r="QV106" s="15"/>
      <c r="QW106" s="15"/>
      <c r="QX106" s="15"/>
      <c r="QY106" s="15"/>
      <c r="QZ106" s="15"/>
      <c r="RA106" s="15"/>
      <c r="RB106" s="15"/>
      <c r="RC106" s="15"/>
      <c r="RD106" s="15"/>
      <c r="RE106" s="15"/>
      <c r="RF106" s="15"/>
      <c r="RG106" s="15"/>
      <c r="RH106" s="15"/>
      <c r="RI106" s="15"/>
      <c r="RJ106" s="15"/>
      <c r="RK106" s="15"/>
      <c r="RL106" s="15"/>
      <c r="RM106" s="15"/>
      <c r="RN106" s="15"/>
      <c r="RO106" s="15"/>
      <c r="RP106" s="15"/>
      <c r="RQ106" s="15"/>
      <c r="RR106" s="15"/>
      <c r="RS106" s="15"/>
      <c r="RT106" s="15"/>
      <c r="RU106" s="15"/>
      <c r="RV106" s="15"/>
      <c r="RW106" s="15"/>
      <c r="RX106" s="15"/>
      <c r="RY106" s="15"/>
      <c r="RZ106" s="15"/>
      <c r="SA106" s="15"/>
      <c r="SB106" s="15"/>
      <c r="SC106" s="15"/>
      <c r="SD106" s="15"/>
      <c r="SE106" s="15"/>
      <c r="SF106" s="15"/>
      <c r="SG106" s="15"/>
      <c r="SH106" s="15"/>
      <c r="SI106" s="15"/>
      <c r="SJ106" s="15"/>
      <c r="SK106" s="15"/>
      <c r="SL106" s="15"/>
      <c r="SM106" s="15"/>
      <c r="SN106" s="15"/>
      <c r="SO106" s="15"/>
      <c r="SP106" s="15"/>
      <c r="SQ106" s="15"/>
      <c r="SR106" s="15"/>
      <c r="SS106" s="15"/>
      <c r="ST106" s="15"/>
      <c r="SU106" s="15"/>
      <c r="SV106" s="15"/>
      <c r="SW106" s="15"/>
      <c r="SX106" s="15"/>
      <c r="SY106" s="15"/>
      <c r="SZ106" s="15"/>
      <c r="TA106" s="15"/>
      <c r="TB106" s="15"/>
      <c r="TC106" s="15"/>
      <c r="TD106" s="15"/>
      <c r="TE106" s="15"/>
      <c r="TF106" s="15"/>
      <c r="TG106" s="15"/>
      <c r="TH106" s="15"/>
      <c r="TI106" s="15"/>
      <c r="TJ106" s="15"/>
      <c r="TK106" s="15"/>
      <c r="TL106" s="15"/>
      <c r="TM106" s="15"/>
      <c r="TN106" s="15"/>
      <c r="TO106" s="15"/>
      <c r="TP106" s="15"/>
      <c r="TQ106" s="15"/>
      <c r="TR106" s="15"/>
      <c r="TS106" s="15"/>
      <c r="TT106" s="15"/>
      <c r="TU106" s="15"/>
      <c r="TV106" s="15"/>
      <c r="TW106" s="15"/>
      <c r="TX106" s="15"/>
      <c r="TY106" s="15"/>
      <c r="TZ106" s="15"/>
      <c r="UA106" s="15"/>
      <c r="UB106" s="15"/>
      <c r="UC106" s="15"/>
      <c r="UD106" s="15"/>
      <c r="UE106" s="15"/>
      <c r="UF106" s="15"/>
      <c r="UG106" s="15"/>
      <c r="UH106" s="15"/>
      <c r="UI106" s="15"/>
      <c r="UJ106" s="15"/>
      <c r="UK106" s="15"/>
      <c r="UL106" s="15"/>
      <c r="UM106" s="15"/>
      <c r="UN106" s="15"/>
      <c r="UO106" s="15"/>
      <c r="UP106" s="15"/>
      <c r="UQ106" s="15"/>
      <c r="UR106" s="15"/>
      <c r="US106" s="15"/>
      <c r="UT106" s="15"/>
      <c r="UU106" s="15"/>
      <c r="UV106" s="15"/>
      <c r="UW106" s="15"/>
      <c r="UX106" s="15"/>
      <c r="UY106" s="15"/>
      <c r="UZ106" s="15"/>
      <c r="VA106" s="15"/>
      <c r="VB106" s="15"/>
      <c r="VC106" s="15"/>
      <c r="VD106" s="15"/>
      <c r="VE106" s="15"/>
      <c r="VF106" s="15"/>
      <c r="VG106" s="15"/>
      <c r="VH106" s="15"/>
      <c r="VI106" s="15"/>
      <c r="VJ106" s="15"/>
      <c r="VK106" s="15"/>
      <c r="VL106" s="15"/>
      <c r="VM106" s="15"/>
      <c r="VN106" s="15"/>
      <c r="VO106" s="15"/>
      <c r="VP106" s="15"/>
      <c r="VQ106" s="15"/>
      <c r="VR106" s="15"/>
      <c r="VS106" s="15"/>
      <c r="VT106" s="15"/>
      <c r="VU106" s="15"/>
      <c r="VV106" s="15"/>
      <c r="VW106" s="15"/>
      <c r="VX106" s="15"/>
      <c r="VY106" s="15"/>
      <c r="VZ106" s="15"/>
      <c r="WA106" s="15"/>
      <c r="WB106" s="15"/>
      <c r="WC106" s="15"/>
      <c r="WD106" s="15"/>
      <c r="WE106" s="15"/>
      <c r="WF106" s="15"/>
      <c r="WG106" s="15"/>
      <c r="WH106" s="15"/>
      <c r="WI106" s="15"/>
      <c r="WJ106" s="15"/>
      <c r="WK106" s="15"/>
      <c r="WL106" s="15"/>
      <c r="WM106" s="15"/>
      <c r="WN106" s="15"/>
      <c r="WO106" s="15"/>
      <c r="WP106" s="15"/>
      <c r="WQ106" s="15"/>
      <c r="WR106" s="15"/>
      <c r="WS106" s="15"/>
      <c r="WT106" s="15"/>
      <c r="WU106" s="15"/>
      <c r="WV106" s="15"/>
      <c r="WW106" s="15"/>
      <c r="WX106" s="15"/>
      <c r="WY106" s="15"/>
      <c r="WZ106" s="15"/>
      <c r="XA106" s="15"/>
      <c r="XB106" s="15"/>
      <c r="XC106" s="15"/>
      <c r="XD106" s="15"/>
      <c r="XE106" s="15"/>
      <c r="XF106" s="15"/>
      <c r="XG106" s="15"/>
      <c r="XH106" s="15"/>
      <c r="XI106" s="15"/>
      <c r="XJ106" s="15"/>
      <c r="XK106" s="15"/>
      <c r="XL106" s="15"/>
      <c r="XM106" s="15"/>
      <c r="XN106" s="15"/>
      <c r="XO106" s="15"/>
      <c r="XP106" s="15"/>
      <c r="XQ106" s="15"/>
      <c r="XR106" s="15"/>
      <c r="XS106" s="15"/>
      <c r="XT106" s="15"/>
      <c r="XU106" s="15"/>
      <c r="XV106" s="15"/>
      <c r="XW106" s="15"/>
      <c r="XX106" s="15"/>
      <c r="XY106" s="15"/>
      <c r="XZ106" s="15"/>
      <c r="YA106" s="15"/>
      <c r="YB106" s="15"/>
      <c r="YC106" s="15"/>
      <c r="YD106" s="15"/>
      <c r="YE106" s="15"/>
      <c r="YF106" s="15"/>
      <c r="YG106" s="15"/>
      <c r="YH106" s="15"/>
      <c r="YI106" s="15"/>
      <c r="YJ106" s="15"/>
      <c r="YK106" s="15"/>
      <c r="YL106" s="15"/>
      <c r="YM106" s="15"/>
      <c r="YN106" s="15"/>
      <c r="YO106" s="15"/>
      <c r="YP106" s="15"/>
      <c r="YQ106" s="15"/>
      <c r="YR106" s="15"/>
      <c r="YS106" s="15"/>
      <c r="YT106" s="15"/>
      <c r="YU106" s="15"/>
      <c r="YV106" s="15"/>
      <c r="YW106" s="15"/>
      <c r="YX106" s="15"/>
      <c r="YY106" s="15"/>
      <c r="YZ106" s="15"/>
      <c r="ZA106" s="15"/>
      <c r="ZB106" s="15"/>
      <c r="ZC106" s="15"/>
      <c r="ZD106" s="15"/>
      <c r="ZE106" s="15"/>
      <c r="ZF106" s="15"/>
      <c r="ZG106" s="15"/>
      <c r="ZH106" s="15"/>
      <c r="ZI106" s="15"/>
      <c r="ZJ106" s="15"/>
      <c r="ZK106" s="15"/>
      <c r="ZL106" s="15"/>
      <c r="ZM106" s="15"/>
      <c r="ZN106" s="15"/>
      <c r="ZO106" s="15"/>
      <c r="ZP106" s="15"/>
      <c r="ZQ106" s="15"/>
      <c r="ZR106" s="15"/>
      <c r="ZS106" s="15"/>
      <c r="ZT106" s="15"/>
      <c r="ZU106" s="15"/>
      <c r="ZV106" s="15"/>
      <c r="ZW106" s="15"/>
      <c r="ZX106" s="15"/>
      <c r="ZY106" s="15"/>
      <c r="ZZ106" s="15"/>
      <c r="AAA106" s="15"/>
      <c r="AAB106" s="15"/>
      <c r="AAC106" s="15"/>
      <c r="AAD106" s="15"/>
      <c r="AAE106" s="15"/>
      <c r="AAF106" s="15"/>
      <c r="AAG106" s="15"/>
      <c r="AAH106" s="15"/>
      <c r="AAI106" s="15"/>
      <c r="AAJ106" s="15"/>
      <c r="AAK106" s="15"/>
      <c r="AAL106" s="15"/>
      <c r="AAM106" s="15"/>
      <c r="AAN106" s="15"/>
      <c r="AAO106" s="15"/>
      <c r="AAP106" s="15"/>
      <c r="AAQ106" s="15"/>
      <c r="AAR106" s="15"/>
      <c r="AAS106" s="15"/>
      <c r="AAT106" s="15"/>
      <c r="AAU106" s="15"/>
      <c r="AAV106" s="15"/>
      <c r="AAW106" s="15"/>
      <c r="AAX106" s="15"/>
      <c r="AAY106" s="15"/>
      <c r="AAZ106" s="15"/>
      <c r="ABA106" s="15"/>
      <c r="ABB106" s="15"/>
      <c r="ABC106" s="15"/>
      <c r="ABD106" s="15"/>
      <c r="ABE106" s="15"/>
      <c r="ABF106" s="15"/>
      <c r="ABG106" s="15"/>
      <c r="ABH106" s="15"/>
      <c r="ABI106" s="15"/>
      <c r="ABJ106" s="15"/>
      <c r="ABK106" s="15"/>
      <c r="ABL106" s="15"/>
      <c r="ABM106" s="15"/>
      <c r="ABN106" s="15"/>
      <c r="ABO106" s="15"/>
      <c r="ABP106" s="15"/>
      <c r="ABQ106" s="15"/>
      <c r="ABR106" s="15"/>
      <c r="ABS106" s="15"/>
      <c r="ABT106" s="15"/>
      <c r="ABU106" s="15"/>
      <c r="ABV106" s="15"/>
      <c r="ABW106" s="15"/>
      <c r="ABX106" s="15"/>
      <c r="ABY106" s="15"/>
      <c r="ABZ106" s="15"/>
      <c r="ACA106" s="15"/>
      <c r="ACB106" s="15"/>
      <c r="ACC106" s="15"/>
      <c r="ACD106" s="15"/>
      <c r="ACE106" s="15"/>
      <c r="ACF106" s="15"/>
      <c r="ACG106" s="15"/>
      <c r="ACH106" s="15"/>
      <c r="ACI106" s="15"/>
      <c r="ACJ106" s="15"/>
      <c r="ACK106" s="15"/>
      <c r="ACL106" s="15"/>
      <c r="ACM106" s="15"/>
      <c r="ACN106" s="15"/>
      <c r="ACO106" s="15"/>
      <c r="ACP106" s="15"/>
      <c r="ACQ106" s="15"/>
      <c r="ACR106" s="15"/>
      <c r="ACS106" s="15"/>
      <c r="ACT106" s="15"/>
      <c r="ACU106" s="15"/>
      <c r="ACV106" s="15"/>
      <c r="ACW106" s="15"/>
      <c r="ACX106" s="15"/>
      <c r="ACY106" s="15"/>
      <c r="ACZ106" s="15"/>
      <c r="ADA106" s="15"/>
      <c r="ADB106" s="15"/>
      <c r="ADC106" s="15"/>
      <c r="ADD106" s="15"/>
      <c r="ADE106" s="15"/>
      <c r="ADF106" s="15"/>
      <c r="ADG106" s="15"/>
      <c r="ADH106" s="15"/>
      <c r="ADI106" s="15"/>
      <c r="ADJ106" s="15"/>
      <c r="ADK106" s="15"/>
      <c r="ADL106" s="15"/>
      <c r="ADM106" s="15"/>
      <c r="ADN106" s="15"/>
      <c r="ADO106" s="15"/>
      <c r="ADP106" s="15"/>
      <c r="ADQ106" s="15"/>
      <c r="ADR106" s="15"/>
      <c r="ADS106" s="15"/>
      <c r="ADT106" s="15"/>
      <c r="ADU106" s="15"/>
      <c r="ADV106" s="15"/>
      <c r="ADW106" s="15"/>
      <c r="ADX106" s="15"/>
      <c r="ADY106" s="15"/>
      <c r="ADZ106" s="15"/>
      <c r="AEA106" s="15"/>
      <c r="AEB106" s="15"/>
      <c r="AEC106" s="15"/>
      <c r="AED106" s="15"/>
      <c r="AEE106" s="15"/>
      <c r="AEF106" s="15"/>
      <c r="AEG106" s="15"/>
      <c r="AEH106" s="15"/>
      <c r="AEI106" s="15"/>
      <c r="AEJ106" s="15"/>
      <c r="AEK106" s="15"/>
      <c r="AEL106" s="15"/>
      <c r="AEM106" s="15"/>
      <c r="AEN106" s="15"/>
      <c r="AEO106" s="15"/>
      <c r="AEP106" s="15"/>
      <c r="AEQ106" s="15"/>
      <c r="AER106" s="15"/>
      <c r="AES106" s="15"/>
      <c r="AET106" s="15"/>
      <c r="AEU106" s="15"/>
      <c r="AEV106" s="15"/>
      <c r="AEW106" s="15"/>
      <c r="AEX106" s="15"/>
      <c r="AEY106" s="15"/>
      <c r="AEZ106" s="15"/>
      <c r="AFA106" s="15"/>
      <c r="AFB106" s="15"/>
      <c r="AFC106" s="15"/>
      <c r="AFD106" s="15"/>
      <c r="AFE106" s="15"/>
      <c r="AFF106" s="15"/>
      <c r="AFG106" s="15"/>
      <c r="AFH106" s="15"/>
      <c r="AFI106" s="15"/>
      <c r="AFJ106" s="15"/>
      <c r="AFK106" s="15"/>
      <c r="AFL106" s="15"/>
      <c r="AFM106" s="15"/>
      <c r="AFN106" s="15"/>
      <c r="AFO106" s="15"/>
      <c r="AFP106" s="15"/>
      <c r="AFQ106" s="15"/>
      <c r="AFR106" s="15"/>
      <c r="AFS106" s="15"/>
      <c r="AFT106" s="15"/>
      <c r="AFU106" s="15"/>
      <c r="AFV106" s="15"/>
      <c r="AFW106" s="15"/>
      <c r="AFX106" s="15"/>
      <c r="AFY106" s="15"/>
      <c r="AFZ106" s="15"/>
      <c r="AGA106" s="15"/>
      <c r="AGB106" s="15"/>
      <c r="AGC106" s="15"/>
      <c r="AGD106" s="15"/>
      <c r="AGE106" s="15"/>
      <c r="AGF106" s="15"/>
      <c r="AGG106" s="15"/>
      <c r="AGH106" s="15"/>
      <c r="AGI106" s="15"/>
      <c r="AGJ106" s="15"/>
      <c r="AGK106" s="15"/>
      <c r="AGL106" s="15"/>
      <c r="AGM106" s="15"/>
      <c r="AGN106" s="15"/>
      <c r="AGO106" s="15"/>
      <c r="AGP106" s="15"/>
      <c r="AGQ106" s="15"/>
      <c r="AGR106" s="15"/>
      <c r="AGS106" s="15"/>
      <c r="AGT106" s="15"/>
      <c r="AGU106" s="15"/>
      <c r="AGV106" s="15"/>
      <c r="AGW106" s="15"/>
      <c r="AGX106" s="15"/>
      <c r="AGY106" s="15"/>
      <c r="AGZ106" s="15"/>
      <c r="AHA106" s="15"/>
      <c r="AHB106" s="15"/>
      <c r="AHC106" s="15"/>
      <c r="AHD106" s="15"/>
      <c r="AHE106" s="15"/>
      <c r="AHF106" s="15"/>
      <c r="AHG106" s="15"/>
      <c r="AHH106" s="15"/>
      <c r="AHI106" s="15"/>
      <c r="AHJ106" s="15"/>
      <c r="AHK106" s="15"/>
      <c r="AHL106" s="15"/>
      <c r="AHM106" s="15"/>
      <c r="AHN106" s="15"/>
      <c r="AHO106" s="15"/>
      <c r="AHP106" s="15"/>
      <c r="AHQ106" s="15"/>
      <c r="AHR106" s="15"/>
      <c r="AHS106" s="15"/>
      <c r="AHT106" s="15"/>
      <c r="AHU106" s="15"/>
      <c r="AHV106" s="15"/>
      <c r="AHW106" s="15"/>
      <c r="AHX106" s="15"/>
      <c r="AHY106" s="15"/>
      <c r="AHZ106" s="15"/>
      <c r="AIA106" s="15"/>
      <c r="AIB106" s="15"/>
      <c r="AIC106" s="15"/>
      <c r="AID106" s="15"/>
      <c r="AIE106" s="15"/>
      <c r="AIF106" s="15"/>
      <c r="AIG106" s="15"/>
      <c r="AIH106" s="15"/>
      <c r="AII106" s="15"/>
      <c r="AIJ106" s="15"/>
      <c r="AIK106" s="15"/>
      <c r="AIL106" s="15"/>
      <c r="AIM106" s="15"/>
      <c r="AIN106" s="15"/>
      <c r="AIO106" s="15"/>
      <c r="AIP106" s="15"/>
      <c r="AIQ106" s="15"/>
      <c r="AIR106" s="15"/>
      <c r="AIS106" s="15"/>
      <c r="AIT106" s="15"/>
      <c r="AIU106" s="15"/>
      <c r="AIV106" s="15"/>
      <c r="AIW106" s="15"/>
      <c r="AIX106" s="15"/>
      <c r="AIY106" s="15"/>
      <c r="AIZ106" s="15"/>
      <c r="AJA106" s="15"/>
      <c r="AJB106" s="15"/>
      <c r="AJC106" s="15"/>
      <c r="AJD106" s="15"/>
      <c r="AJE106" s="15"/>
      <c r="AJF106" s="15"/>
      <c r="AJG106" s="15"/>
      <c r="AJH106" s="15"/>
      <c r="AJI106" s="15"/>
      <c r="AJJ106" s="15"/>
      <c r="AJK106" s="15"/>
      <c r="AJL106" s="15"/>
      <c r="AJM106" s="15"/>
      <c r="AJN106" s="15"/>
      <c r="AJO106" s="15"/>
      <c r="AJP106" s="15"/>
      <c r="AJQ106" s="15"/>
      <c r="AJR106" s="15"/>
      <c r="AJS106" s="15"/>
      <c r="AJT106" s="15"/>
      <c r="AJU106" s="15"/>
      <c r="AJV106" s="15"/>
      <c r="AJW106" s="15"/>
      <c r="AJX106" s="15"/>
      <c r="AJY106" s="15"/>
      <c r="AJZ106" s="15"/>
      <c r="AKA106" s="15"/>
      <c r="AKB106" s="15"/>
      <c r="AKC106" s="15"/>
      <c r="AKD106" s="15"/>
      <c r="AKE106" s="15"/>
      <c r="AKF106" s="15"/>
      <c r="AKG106" s="15"/>
      <c r="AKH106" s="15"/>
      <c r="AKI106" s="15"/>
      <c r="AKJ106" s="15"/>
      <c r="AKK106" s="15"/>
      <c r="AKL106" s="15"/>
      <c r="AKM106" s="15"/>
      <c r="AKN106" s="15"/>
      <c r="AKO106" s="15"/>
      <c r="AKP106" s="15"/>
      <c r="AKQ106" s="15"/>
      <c r="AKR106" s="15"/>
      <c r="AKS106" s="15"/>
      <c r="AKT106" s="15"/>
      <c r="AKU106" s="15"/>
      <c r="AKV106" s="15"/>
      <c r="AKW106" s="15"/>
      <c r="AKX106" s="15"/>
      <c r="AKY106" s="15"/>
      <c r="AKZ106" s="15"/>
      <c r="ALA106" s="15"/>
      <c r="ALB106" s="15"/>
      <c r="ALC106" s="15"/>
      <c r="ALD106" s="15"/>
      <c r="ALE106" s="15"/>
      <c r="ALF106" s="15"/>
      <c r="ALG106" s="15"/>
      <c r="ALH106" s="15"/>
      <c r="ALI106" s="15"/>
      <c r="ALJ106" s="15"/>
      <c r="ALK106" s="15"/>
      <c r="ALL106" s="15"/>
      <c r="ALM106" s="15"/>
      <c r="ALN106" s="15"/>
      <c r="ALO106" s="15"/>
      <c r="ALP106" s="15"/>
      <c r="ALQ106" s="15"/>
      <c r="ALR106" s="15"/>
      <c r="ALS106" s="15"/>
      <c r="ALT106" s="15"/>
      <c r="ALU106" s="15"/>
      <c r="ALV106" s="15"/>
      <c r="ALW106" s="15"/>
      <c r="ALX106" s="15"/>
      <c r="ALY106" s="15"/>
      <c r="ALZ106" s="15"/>
      <c r="AMA106" s="15"/>
      <c r="AMB106" s="15"/>
      <c r="AMC106" s="15"/>
      <c r="AMD106" s="15"/>
      <c r="AME106" s="15"/>
      <c r="AMF106" s="15"/>
      <c r="AMG106" s="15"/>
      <c r="AMH106" s="15"/>
      <c r="AMI106" s="15"/>
      <c r="AMJ106" s="15"/>
      <c r="AMK106" s="15"/>
      <c r="AML106" s="15"/>
      <c r="AMM106" s="15"/>
      <c r="AMN106" s="15"/>
      <c r="AMO106" s="15"/>
      <c r="AMP106" s="15"/>
      <c r="AMQ106" s="15"/>
    </row>
    <row r="107" spans="1:1031" s="27" customFormat="1" ht="90" customHeight="1" thickBot="1" x14ac:dyDescent="0.3">
      <c r="A107" s="93">
        <v>87</v>
      </c>
      <c r="B107" s="258"/>
      <c r="C107" s="164" t="s">
        <v>95</v>
      </c>
      <c r="D107" s="165" t="s">
        <v>229</v>
      </c>
      <c r="E107" s="28" t="s">
        <v>375</v>
      </c>
      <c r="F107" s="23" t="s">
        <v>230</v>
      </c>
      <c r="G107" s="22" t="s">
        <v>236</v>
      </c>
      <c r="H107" s="38" t="s">
        <v>231</v>
      </c>
      <c r="I107" s="39">
        <v>43070</v>
      </c>
      <c r="J107" s="39">
        <v>44196</v>
      </c>
      <c r="K107" s="12" t="s">
        <v>164</v>
      </c>
      <c r="L107" s="12" t="s">
        <v>29</v>
      </c>
      <c r="M107" s="12" t="s">
        <v>30</v>
      </c>
      <c r="N107" s="12" t="s">
        <v>30</v>
      </c>
      <c r="O107" s="12" t="s">
        <v>31</v>
      </c>
      <c r="P107" s="22">
        <v>121</v>
      </c>
      <c r="Q107" s="60">
        <v>19706799.91</v>
      </c>
      <c r="R107" s="46">
        <v>0</v>
      </c>
      <c r="S107" s="60">
        <v>3543753.74</v>
      </c>
      <c r="T107" s="113">
        <f t="shared" si="14"/>
        <v>23250553.649999999</v>
      </c>
      <c r="U107" s="60">
        <v>0</v>
      </c>
      <c r="V107" s="60">
        <v>644507.9</v>
      </c>
      <c r="W107" s="113">
        <f t="shared" si="4"/>
        <v>23895061.549999997</v>
      </c>
      <c r="X107" s="14" t="s">
        <v>32</v>
      </c>
      <c r="Y107" s="31">
        <v>1</v>
      </c>
      <c r="Z107" s="84">
        <f>5825153.71+523463.71+573561.87+578208.32+583893.92+594437.86+576675.89+580587.49+575949.51+572621.05</f>
        <v>10984553.330000002</v>
      </c>
      <c r="AA107" s="84">
        <v>0</v>
      </c>
      <c r="AB107" s="102"/>
      <c r="AC107" s="102"/>
      <c r="AD107" s="102"/>
      <c r="AE107" s="102"/>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c r="IX107" s="26"/>
      <c r="IY107" s="26"/>
      <c r="IZ107" s="26"/>
      <c r="JA107" s="26"/>
      <c r="JB107" s="26"/>
      <c r="JC107" s="26"/>
      <c r="JD107" s="26"/>
      <c r="JE107" s="26"/>
      <c r="JF107" s="26"/>
      <c r="JG107" s="26"/>
      <c r="JH107" s="26"/>
      <c r="JI107" s="26"/>
      <c r="JJ107" s="26"/>
      <c r="JK107" s="26"/>
      <c r="JL107" s="26"/>
      <c r="JM107" s="26"/>
      <c r="JN107" s="26"/>
      <c r="JO107" s="26"/>
      <c r="JP107" s="26"/>
      <c r="JQ107" s="26"/>
      <c r="JR107" s="26"/>
      <c r="JS107" s="26"/>
      <c r="JT107" s="26"/>
      <c r="JU107" s="26"/>
      <c r="JV107" s="26"/>
      <c r="JW107" s="26"/>
      <c r="JX107" s="26"/>
      <c r="JY107" s="26"/>
      <c r="JZ107" s="26"/>
      <c r="KA107" s="26"/>
      <c r="KB107" s="26"/>
      <c r="KC107" s="26"/>
      <c r="KD107" s="26"/>
      <c r="KE107" s="26"/>
      <c r="KF107" s="26"/>
      <c r="KG107" s="26"/>
      <c r="KH107" s="26"/>
      <c r="KI107" s="26"/>
      <c r="KJ107" s="26"/>
      <c r="KK107" s="26"/>
      <c r="KL107" s="26"/>
      <c r="KM107" s="26"/>
      <c r="KN107" s="26"/>
      <c r="KO107" s="26"/>
      <c r="KP107" s="26"/>
      <c r="KQ107" s="26"/>
      <c r="KR107" s="26"/>
      <c r="KS107" s="26"/>
      <c r="KT107" s="26"/>
      <c r="KU107" s="26"/>
      <c r="KV107" s="26"/>
      <c r="KW107" s="26"/>
      <c r="KX107" s="26"/>
      <c r="KY107" s="26"/>
      <c r="KZ107" s="26"/>
      <c r="LA107" s="26"/>
      <c r="LB107" s="26"/>
      <c r="LC107" s="26"/>
      <c r="LD107" s="26"/>
      <c r="LE107" s="26"/>
      <c r="LF107" s="26"/>
      <c r="LG107" s="26"/>
      <c r="LH107" s="26"/>
      <c r="LI107" s="26"/>
      <c r="LJ107" s="26"/>
      <c r="LK107" s="26"/>
      <c r="LL107" s="26"/>
      <c r="LM107" s="26"/>
      <c r="LN107" s="26"/>
      <c r="LO107" s="26"/>
      <c r="LP107" s="26"/>
      <c r="LQ107" s="26"/>
      <c r="LR107" s="26"/>
      <c r="LS107" s="26"/>
      <c r="LT107" s="26"/>
      <c r="LU107" s="26"/>
      <c r="LV107" s="26"/>
      <c r="LW107" s="26"/>
      <c r="LX107" s="26"/>
      <c r="LY107" s="26"/>
      <c r="LZ107" s="26"/>
      <c r="MA107" s="26"/>
      <c r="MB107" s="26"/>
      <c r="MC107" s="26"/>
      <c r="MD107" s="26"/>
      <c r="ME107" s="26"/>
      <c r="MF107" s="26"/>
      <c r="MG107" s="26"/>
      <c r="MH107" s="26"/>
      <c r="MI107" s="26"/>
      <c r="MJ107" s="26"/>
      <c r="MK107" s="26"/>
      <c r="ML107" s="26"/>
      <c r="MM107" s="26"/>
      <c r="MN107" s="26"/>
      <c r="MO107" s="26"/>
      <c r="MP107" s="26"/>
      <c r="MQ107" s="26"/>
      <c r="MR107" s="26"/>
      <c r="MS107" s="26"/>
      <c r="MT107" s="26"/>
      <c r="MU107" s="26"/>
      <c r="MV107" s="26"/>
      <c r="MW107" s="26"/>
      <c r="MX107" s="26"/>
      <c r="MY107" s="26"/>
      <c r="MZ107" s="26"/>
      <c r="NA107" s="26"/>
      <c r="NB107" s="26"/>
      <c r="NC107" s="26"/>
      <c r="ND107" s="26"/>
      <c r="NE107" s="26"/>
      <c r="NF107" s="26"/>
      <c r="NG107" s="26"/>
      <c r="NH107" s="26"/>
      <c r="NI107" s="26"/>
      <c r="NJ107" s="26"/>
      <c r="NK107" s="26"/>
      <c r="NL107" s="26"/>
      <c r="NM107" s="26"/>
      <c r="NN107" s="26"/>
      <c r="NO107" s="26"/>
      <c r="NP107" s="26"/>
      <c r="NQ107" s="26"/>
      <c r="NR107" s="26"/>
      <c r="NS107" s="26"/>
      <c r="NT107" s="26"/>
      <c r="NU107" s="26"/>
      <c r="NV107" s="26"/>
      <c r="NW107" s="26"/>
      <c r="NX107" s="26"/>
      <c r="NY107" s="26"/>
      <c r="NZ107" s="26"/>
      <c r="OA107" s="26"/>
      <c r="OB107" s="26"/>
      <c r="OC107" s="26"/>
      <c r="OD107" s="26"/>
      <c r="OE107" s="26"/>
      <c r="OF107" s="26"/>
      <c r="OG107" s="26"/>
      <c r="OH107" s="26"/>
      <c r="OI107" s="26"/>
      <c r="OJ107" s="26"/>
      <c r="OK107" s="26"/>
      <c r="OL107" s="26"/>
      <c r="OM107" s="26"/>
      <c r="ON107" s="26"/>
      <c r="OO107" s="26"/>
      <c r="OP107" s="26"/>
      <c r="OQ107" s="26"/>
      <c r="OR107" s="26"/>
      <c r="OS107" s="26"/>
      <c r="OT107" s="26"/>
      <c r="OU107" s="26"/>
      <c r="OV107" s="26"/>
      <c r="OW107" s="26"/>
      <c r="OX107" s="26"/>
      <c r="OY107" s="26"/>
      <c r="OZ107" s="26"/>
      <c r="PA107" s="26"/>
      <c r="PB107" s="26"/>
      <c r="PC107" s="26"/>
      <c r="PD107" s="26"/>
      <c r="PE107" s="26"/>
      <c r="PF107" s="26"/>
      <c r="PG107" s="26"/>
      <c r="PH107" s="26"/>
      <c r="PI107" s="26"/>
      <c r="PJ107" s="26"/>
      <c r="PK107" s="26"/>
      <c r="PL107" s="26"/>
      <c r="PM107" s="26"/>
      <c r="PN107" s="26"/>
      <c r="PO107" s="26"/>
      <c r="PP107" s="26"/>
      <c r="PQ107" s="26"/>
      <c r="PR107" s="26"/>
      <c r="PS107" s="26"/>
      <c r="PT107" s="26"/>
      <c r="PU107" s="26"/>
      <c r="PV107" s="26"/>
      <c r="PW107" s="26"/>
      <c r="PX107" s="26"/>
      <c r="PY107" s="26"/>
      <c r="PZ107" s="26"/>
      <c r="QA107" s="26"/>
      <c r="QB107" s="26"/>
      <c r="QC107" s="26"/>
      <c r="QD107" s="26"/>
      <c r="QE107" s="26"/>
      <c r="QF107" s="26"/>
      <c r="QG107" s="26"/>
      <c r="QH107" s="26"/>
      <c r="QI107" s="26"/>
      <c r="QJ107" s="26"/>
      <c r="QK107" s="26"/>
      <c r="QL107" s="26"/>
      <c r="QM107" s="26"/>
      <c r="QN107" s="26"/>
      <c r="QO107" s="26"/>
      <c r="QP107" s="26"/>
      <c r="QQ107" s="26"/>
      <c r="QR107" s="26"/>
      <c r="QS107" s="26"/>
      <c r="QT107" s="26"/>
      <c r="QU107" s="26"/>
      <c r="QV107" s="26"/>
      <c r="QW107" s="26"/>
      <c r="QX107" s="26"/>
      <c r="QY107" s="26"/>
      <c r="QZ107" s="26"/>
      <c r="RA107" s="26"/>
      <c r="RB107" s="26"/>
      <c r="RC107" s="26"/>
      <c r="RD107" s="26"/>
      <c r="RE107" s="26"/>
      <c r="RF107" s="26"/>
      <c r="RG107" s="26"/>
      <c r="RH107" s="26"/>
      <c r="RI107" s="26"/>
      <c r="RJ107" s="26"/>
      <c r="RK107" s="26"/>
      <c r="RL107" s="26"/>
      <c r="RM107" s="26"/>
      <c r="RN107" s="26"/>
      <c r="RO107" s="26"/>
      <c r="RP107" s="26"/>
      <c r="RQ107" s="26"/>
      <c r="RR107" s="26"/>
      <c r="RS107" s="26"/>
      <c r="RT107" s="26"/>
      <c r="RU107" s="26"/>
      <c r="RV107" s="26"/>
      <c r="RW107" s="26"/>
      <c r="RX107" s="26"/>
      <c r="RY107" s="26"/>
      <c r="RZ107" s="26"/>
      <c r="SA107" s="26"/>
      <c r="SB107" s="26"/>
      <c r="SC107" s="26"/>
      <c r="SD107" s="26"/>
      <c r="SE107" s="26"/>
      <c r="SF107" s="26"/>
      <c r="SG107" s="26"/>
      <c r="SH107" s="26"/>
      <c r="SI107" s="26"/>
      <c r="SJ107" s="26"/>
      <c r="SK107" s="26"/>
      <c r="SL107" s="26"/>
      <c r="SM107" s="26"/>
      <c r="SN107" s="26"/>
      <c r="SO107" s="26"/>
      <c r="SP107" s="26"/>
      <c r="SQ107" s="26"/>
      <c r="SR107" s="26"/>
      <c r="SS107" s="26"/>
      <c r="ST107" s="26"/>
      <c r="SU107" s="26"/>
      <c r="SV107" s="26"/>
      <c r="SW107" s="26"/>
      <c r="SX107" s="26"/>
      <c r="SY107" s="26"/>
      <c r="SZ107" s="26"/>
      <c r="TA107" s="26"/>
      <c r="TB107" s="26"/>
      <c r="TC107" s="26"/>
      <c r="TD107" s="26"/>
      <c r="TE107" s="26"/>
      <c r="TF107" s="26"/>
      <c r="TG107" s="26"/>
      <c r="TH107" s="26"/>
      <c r="TI107" s="26"/>
      <c r="TJ107" s="26"/>
      <c r="TK107" s="26"/>
      <c r="TL107" s="26"/>
      <c r="TM107" s="26"/>
      <c r="TN107" s="26"/>
      <c r="TO107" s="26"/>
      <c r="TP107" s="26"/>
      <c r="TQ107" s="26"/>
      <c r="TR107" s="26"/>
      <c r="TS107" s="26"/>
      <c r="TT107" s="26"/>
      <c r="TU107" s="26"/>
      <c r="TV107" s="26"/>
      <c r="TW107" s="26"/>
      <c r="TX107" s="26"/>
      <c r="TY107" s="26"/>
      <c r="TZ107" s="26"/>
      <c r="UA107" s="26"/>
      <c r="UB107" s="26"/>
      <c r="UC107" s="26"/>
      <c r="UD107" s="26"/>
      <c r="UE107" s="26"/>
      <c r="UF107" s="26"/>
      <c r="UG107" s="26"/>
      <c r="UH107" s="26"/>
      <c r="UI107" s="26"/>
      <c r="UJ107" s="26"/>
      <c r="UK107" s="26"/>
      <c r="UL107" s="26"/>
      <c r="UM107" s="26"/>
      <c r="UN107" s="26"/>
      <c r="UO107" s="26"/>
      <c r="UP107" s="26"/>
      <c r="UQ107" s="26"/>
      <c r="UR107" s="26"/>
      <c r="US107" s="26"/>
      <c r="UT107" s="26"/>
      <c r="UU107" s="26"/>
      <c r="UV107" s="26"/>
      <c r="UW107" s="26"/>
      <c r="UX107" s="26"/>
      <c r="UY107" s="26"/>
      <c r="UZ107" s="26"/>
      <c r="VA107" s="26"/>
      <c r="VB107" s="26"/>
      <c r="VC107" s="26"/>
      <c r="VD107" s="26"/>
      <c r="VE107" s="26"/>
      <c r="VF107" s="26"/>
      <c r="VG107" s="26"/>
      <c r="VH107" s="26"/>
      <c r="VI107" s="26"/>
      <c r="VJ107" s="26"/>
      <c r="VK107" s="26"/>
      <c r="VL107" s="26"/>
      <c r="VM107" s="26"/>
      <c r="VN107" s="26"/>
      <c r="VO107" s="26"/>
      <c r="VP107" s="26"/>
      <c r="VQ107" s="26"/>
      <c r="VR107" s="26"/>
      <c r="VS107" s="26"/>
      <c r="VT107" s="26"/>
      <c r="VU107" s="26"/>
      <c r="VV107" s="26"/>
      <c r="VW107" s="26"/>
      <c r="VX107" s="26"/>
      <c r="VY107" s="26"/>
      <c r="VZ107" s="26"/>
      <c r="WA107" s="26"/>
      <c r="WB107" s="26"/>
      <c r="WC107" s="26"/>
      <c r="WD107" s="26"/>
      <c r="WE107" s="26"/>
      <c r="WF107" s="26"/>
      <c r="WG107" s="26"/>
      <c r="WH107" s="26"/>
      <c r="WI107" s="26"/>
      <c r="WJ107" s="26"/>
      <c r="WK107" s="26"/>
      <c r="WL107" s="26"/>
      <c r="WM107" s="26"/>
      <c r="WN107" s="26"/>
      <c r="WO107" s="26"/>
      <c r="WP107" s="26"/>
      <c r="WQ107" s="26"/>
      <c r="WR107" s="26"/>
      <c r="WS107" s="26"/>
      <c r="WT107" s="26"/>
      <c r="WU107" s="26"/>
      <c r="WV107" s="26"/>
      <c r="WW107" s="26"/>
      <c r="WX107" s="26"/>
      <c r="WY107" s="26"/>
      <c r="WZ107" s="26"/>
      <c r="XA107" s="26"/>
      <c r="XB107" s="26"/>
      <c r="XC107" s="26"/>
      <c r="XD107" s="26"/>
      <c r="XE107" s="26"/>
      <c r="XF107" s="26"/>
      <c r="XG107" s="26"/>
      <c r="XH107" s="26"/>
      <c r="XI107" s="26"/>
      <c r="XJ107" s="26"/>
      <c r="XK107" s="26"/>
      <c r="XL107" s="26"/>
      <c r="XM107" s="26"/>
      <c r="XN107" s="26"/>
      <c r="XO107" s="26"/>
      <c r="XP107" s="26"/>
      <c r="XQ107" s="26"/>
      <c r="XR107" s="26"/>
      <c r="XS107" s="26"/>
      <c r="XT107" s="26"/>
      <c r="XU107" s="26"/>
      <c r="XV107" s="26"/>
      <c r="XW107" s="26"/>
      <c r="XX107" s="26"/>
      <c r="XY107" s="26"/>
      <c r="XZ107" s="26"/>
      <c r="YA107" s="26"/>
      <c r="YB107" s="26"/>
      <c r="YC107" s="26"/>
      <c r="YD107" s="26"/>
      <c r="YE107" s="26"/>
      <c r="YF107" s="26"/>
      <c r="YG107" s="26"/>
      <c r="YH107" s="26"/>
      <c r="YI107" s="26"/>
      <c r="YJ107" s="26"/>
      <c r="YK107" s="26"/>
      <c r="YL107" s="26"/>
      <c r="YM107" s="26"/>
      <c r="YN107" s="26"/>
      <c r="YO107" s="26"/>
      <c r="YP107" s="26"/>
      <c r="YQ107" s="26"/>
      <c r="YR107" s="26"/>
      <c r="YS107" s="26"/>
      <c r="YT107" s="26"/>
      <c r="YU107" s="26"/>
      <c r="YV107" s="26"/>
      <c r="YW107" s="26"/>
      <c r="YX107" s="26"/>
      <c r="YY107" s="26"/>
      <c r="YZ107" s="26"/>
      <c r="ZA107" s="26"/>
      <c r="ZB107" s="26"/>
      <c r="ZC107" s="26"/>
      <c r="ZD107" s="26"/>
      <c r="ZE107" s="26"/>
      <c r="ZF107" s="26"/>
      <c r="ZG107" s="26"/>
      <c r="ZH107" s="26"/>
      <c r="ZI107" s="26"/>
      <c r="ZJ107" s="26"/>
      <c r="ZK107" s="26"/>
      <c r="ZL107" s="26"/>
      <c r="ZM107" s="26"/>
      <c r="ZN107" s="26"/>
      <c r="ZO107" s="26"/>
      <c r="ZP107" s="26"/>
      <c r="ZQ107" s="26"/>
      <c r="ZR107" s="26"/>
      <c r="ZS107" s="26"/>
      <c r="ZT107" s="26"/>
      <c r="ZU107" s="26"/>
      <c r="ZV107" s="26"/>
      <c r="ZW107" s="26"/>
      <c r="ZX107" s="26"/>
      <c r="ZY107" s="26"/>
      <c r="ZZ107" s="26"/>
      <c r="AAA107" s="26"/>
      <c r="AAB107" s="26"/>
      <c r="AAC107" s="26"/>
      <c r="AAD107" s="26"/>
      <c r="AAE107" s="26"/>
      <c r="AAF107" s="26"/>
      <c r="AAG107" s="26"/>
      <c r="AAH107" s="26"/>
      <c r="AAI107" s="26"/>
      <c r="AAJ107" s="26"/>
      <c r="AAK107" s="26"/>
      <c r="AAL107" s="26"/>
      <c r="AAM107" s="26"/>
      <c r="AAN107" s="26"/>
      <c r="AAO107" s="26"/>
      <c r="AAP107" s="26"/>
      <c r="AAQ107" s="26"/>
      <c r="AAR107" s="26"/>
      <c r="AAS107" s="26"/>
      <c r="AAT107" s="26"/>
      <c r="AAU107" s="26"/>
      <c r="AAV107" s="26"/>
      <c r="AAW107" s="26"/>
      <c r="AAX107" s="26"/>
      <c r="AAY107" s="26"/>
      <c r="AAZ107" s="26"/>
      <c r="ABA107" s="26"/>
      <c r="ABB107" s="26"/>
      <c r="ABC107" s="26"/>
      <c r="ABD107" s="26"/>
      <c r="ABE107" s="26"/>
      <c r="ABF107" s="26"/>
      <c r="ABG107" s="26"/>
      <c r="ABH107" s="26"/>
      <c r="ABI107" s="26"/>
      <c r="ABJ107" s="26"/>
      <c r="ABK107" s="26"/>
      <c r="ABL107" s="26"/>
      <c r="ABM107" s="26"/>
      <c r="ABN107" s="26"/>
      <c r="ABO107" s="26"/>
      <c r="ABP107" s="26"/>
      <c r="ABQ107" s="26"/>
      <c r="ABR107" s="26"/>
      <c r="ABS107" s="26"/>
      <c r="ABT107" s="26"/>
      <c r="ABU107" s="26"/>
      <c r="ABV107" s="26"/>
      <c r="ABW107" s="26"/>
      <c r="ABX107" s="26"/>
      <c r="ABY107" s="26"/>
      <c r="ABZ107" s="26"/>
      <c r="ACA107" s="26"/>
      <c r="ACB107" s="26"/>
      <c r="ACC107" s="26"/>
      <c r="ACD107" s="26"/>
      <c r="ACE107" s="26"/>
      <c r="ACF107" s="26"/>
      <c r="ACG107" s="26"/>
      <c r="ACH107" s="26"/>
      <c r="ACI107" s="26"/>
      <c r="ACJ107" s="26"/>
      <c r="ACK107" s="26"/>
      <c r="ACL107" s="26"/>
      <c r="ACM107" s="26"/>
      <c r="ACN107" s="26"/>
      <c r="ACO107" s="26"/>
      <c r="ACP107" s="26"/>
      <c r="ACQ107" s="26"/>
      <c r="ACR107" s="26"/>
      <c r="ACS107" s="26"/>
      <c r="ACT107" s="26"/>
      <c r="ACU107" s="26"/>
      <c r="ACV107" s="26"/>
      <c r="ACW107" s="26"/>
      <c r="ACX107" s="26"/>
      <c r="ACY107" s="26"/>
      <c r="ACZ107" s="26"/>
      <c r="ADA107" s="26"/>
      <c r="ADB107" s="26"/>
      <c r="ADC107" s="26"/>
      <c r="ADD107" s="26"/>
      <c r="ADE107" s="26"/>
      <c r="ADF107" s="26"/>
      <c r="ADG107" s="26"/>
      <c r="ADH107" s="26"/>
      <c r="ADI107" s="26"/>
      <c r="ADJ107" s="26"/>
      <c r="ADK107" s="26"/>
      <c r="ADL107" s="26"/>
      <c r="ADM107" s="26"/>
      <c r="ADN107" s="26"/>
      <c r="ADO107" s="26"/>
      <c r="ADP107" s="26"/>
      <c r="ADQ107" s="26"/>
      <c r="ADR107" s="26"/>
      <c r="ADS107" s="26"/>
      <c r="ADT107" s="26"/>
      <c r="ADU107" s="26"/>
      <c r="ADV107" s="26"/>
      <c r="ADW107" s="26"/>
      <c r="ADX107" s="26"/>
      <c r="ADY107" s="26"/>
      <c r="ADZ107" s="26"/>
      <c r="AEA107" s="26"/>
      <c r="AEB107" s="26"/>
      <c r="AEC107" s="26"/>
      <c r="AED107" s="26"/>
      <c r="AEE107" s="26"/>
      <c r="AEF107" s="26"/>
      <c r="AEG107" s="26"/>
      <c r="AEH107" s="26"/>
      <c r="AEI107" s="26"/>
      <c r="AEJ107" s="26"/>
      <c r="AEK107" s="26"/>
      <c r="AEL107" s="26"/>
      <c r="AEM107" s="26"/>
      <c r="AEN107" s="26"/>
      <c r="AEO107" s="26"/>
      <c r="AEP107" s="26"/>
      <c r="AEQ107" s="26"/>
      <c r="AER107" s="26"/>
      <c r="AES107" s="26"/>
      <c r="AET107" s="26"/>
      <c r="AEU107" s="26"/>
      <c r="AEV107" s="26"/>
      <c r="AEW107" s="26"/>
      <c r="AEX107" s="26"/>
      <c r="AEY107" s="26"/>
      <c r="AEZ107" s="26"/>
      <c r="AFA107" s="26"/>
      <c r="AFB107" s="26"/>
      <c r="AFC107" s="26"/>
      <c r="AFD107" s="26"/>
      <c r="AFE107" s="26"/>
      <c r="AFF107" s="26"/>
      <c r="AFG107" s="26"/>
      <c r="AFH107" s="26"/>
      <c r="AFI107" s="26"/>
      <c r="AFJ107" s="26"/>
      <c r="AFK107" s="26"/>
      <c r="AFL107" s="26"/>
      <c r="AFM107" s="26"/>
      <c r="AFN107" s="26"/>
      <c r="AFO107" s="26"/>
      <c r="AFP107" s="26"/>
      <c r="AFQ107" s="26"/>
      <c r="AFR107" s="26"/>
      <c r="AFS107" s="26"/>
      <c r="AFT107" s="26"/>
      <c r="AFU107" s="26"/>
      <c r="AFV107" s="26"/>
      <c r="AFW107" s="26"/>
      <c r="AFX107" s="26"/>
      <c r="AFY107" s="26"/>
      <c r="AFZ107" s="26"/>
      <c r="AGA107" s="26"/>
      <c r="AGB107" s="26"/>
      <c r="AGC107" s="26"/>
      <c r="AGD107" s="26"/>
      <c r="AGE107" s="26"/>
      <c r="AGF107" s="26"/>
      <c r="AGG107" s="26"/>
      <c r="AGH107" s="26"/>
      <c r="AGI107" s="26"/>
      <c r="AGJ107" s="26"/>
      <c r="AGK107" s="26"/>
      <c r="AGL107" s="26"/>
      <c r="AGM107" s="26"/>
      <c r="AGN107" s="26"/>
      <c r="AGO107" s="26"/>
      <c r="AGP107" s="26"/>
      <c r="AGQ107" s="26"/>
      <c r="AGR107" s="26"/>
      <c r="AGS107" s="26"/>
      <c r="AGT107" s="26"/>
      <c r="AGU107" s="26"/>
      <c r="AGV107" s="26"/>
      <c r="AGW107" s="26"/>
      <c r="AGX107" s="26"/>
      <c r="AGY107" s="26"/>
      <c r="AGZ107" s="26"/>
      <c r="AHA107" s="26"/>
      <c r="AHB107" s="26"/>
      <c r="AHC107" s="26"/>
      <c r="AHD107" s="26"/>
      <c r="AHE107" s="26"/>
      <c r="AHF107" s="26"/>
      <c r="AHG107" s="26"/>
      <c r="AHH107" s="26"/>
      <c r="AHI107" s="26"/>
      <c r="AHJ107" s="26"/>
      <c r="AHK107" s="26"/>
      <c r="AHL107" s="26"/>
      <c r="AHM107" s="26"/>
      <c r="AHN107" s="26"/>
      <c r="AHO107" s="26"/>
      <c r="AHP107" s="26"/>
      <c r="AHQ107" s="26"/>
      <c r="AHR107" s="26"/>
      <c r="AHS107" s="26"/>
      <c r="AHT107" s="26"/>
      <c r="AHU107" s="26"/>
      <c r="AHV107" s="26"/>
      <c r="AHW107" s="26"/>
      <c r="AHX107" s="26"/>
      <c r="AHY107" s="26"/>
      <c r="AHZ107" s="26"/>
      <c r="AIA107" s="26"/>
      <c r="AIB107" s="26"/>
      <c r="AIC107" s="26"/>
      <c r="AID107" s="26"/>
      <c r="AIE107" s="26"/>
      <c r="AIF107" s="26"/>
      <c r="AIG107" s="26"/>
      <c r="AIH107" s="26"/>
      <c r="AII107" s="26"/>
      <c r="AIJ107" s="26"/>
      <c r="AIK107" s="26"/>
      <c r="AIL107" s="26"/>
      <c r="AIM107" s="26"/>
      <c r="AIN107" s="26"/>
      <c r="AIO107" s="26"/>
      <c r="AIP107" s="26"/>
      <c r="AIQ107" s="26"/>
      <c r="AIR107" s="26"/>
      <c r="AIS107" s="26"/>
      <c r="AIT107" s="26"/>
      <c r="AIU107" s="26"/>
      <c r="AIV107" s="26"/>
      <c r="AIW107" s="26"/>
      <c r="AIX107" s="26"/>
      <c r="AIY107" s="26"/>
      <c r="AIZ107" s="26"/>
      <c r="AJA107" s="26"/>
      <c r="AJB107" s="26"/>
      <c r="AJC107" s="26"/>
      <c r="AJD107" s="26"/>
      <c r="AJE107" s="26"/>
      <c r="AJF107" s="26"/>
      <c r="AJG107" s="26"/>
      <c r="AJH107" s="26"/>
      <c r="AJI107" s="26"/>
      <c r="AJJ107" s="26"/>
      <c r="AJK107" s="26"/>
      <c r="AJL107" s="26"/>
      <c r="AJM107" s="26"/>
      <c r="AJN107" s="26"/>
      <c r="AJO107" s="26"/>
      <c r="AJP107" s="26"/>
      <c r="AJQ107" s="26"/>
      <c r="AJR107" s="26"/>
      <c r="AJS107" s="26"/>
      <c r="AJT107" s="26"/>
      <c r="AJU107" s="26"/>
      <c r="AJV107" s="26"/>
      <c r="AJW107" s="26"/>
      <c r="AJX107" s="26"/>
      <c r="AJY107" s="26"/>
      <c r="AJZ107" s="26"/>
      <c r="AKA107" s="26"/>
      <c r="AKB107" s="26"/>
      <c r="AKC107" s="26"/>
      <c r="AKD107" s="26"/>
      <c r="AKE107" s="26"/>
      <c r="AKF107" s="26"/>
      <c r="AKG107" s="26"/>
      <c r="AKH107" s="26"/>
      <c r="AKI107" s="26"/>
      <c r="AKJ107" s="26"/>
      <c r="AKK107" s="26"/>
      <c r="AKL107" s="26"/>
      <c r="AKM107" s="26"/>
      <c r="AKN107" s="26"/>
      <c r="AKO107" s="26"/>
      <c r="AKP107" s="26"/>
      <c r="AKQ107" s="26"/>
      <c r="AKR107" s="26"/>
      <c r="AKS107" s="26"/>
      <c r="AKT107" s="26"/>
      <c r="AKU107" s="26"/>
      <c r="AKV107" s="26"/>
      <c r="AKW107" s="26"/>
      <c r="AKX107" s="26"/>
      <c r="AKY107" s="26"/>
      <c r="AKZ107" s="26"/>
      <c r="ALA107" s="26"/>
      <c r="ALB107" s="26"/>
      <c r="ALC107" s="26"/>
      <c r="ALD107" s="26"/>
      <c r="ALE107" s="26"/>
      <c r="ALF107" s="26"/>
      <c r="ALG107" s="26"/>
      <c r="ALH107" s="26"/>
      <c r="ALI107" s="26"/>
      <c r="ALJ107" s="26"/>
      <c r="ALK107" s="26"/>
      <c r="ALL107" s="26"/>
      <c r="ALM107" s="26"/>
      <c r="ALN107" s="26"/>
      <c r="ALO107" s="26"/>
      <c r="ALP107" s="26"/>
      <c r="ALQ107" s="26"/>
      <c r="ALR107" s="26"/>
      <c r="ALS107" s="26"/>
      <c r="ALT107" s="26"/>
      <c r="ALU107" s="26"/>
      <c r="ALV107" s="26"/>
      <c r="ALW107" s="26"/>
      <c r="ALX107" s="26"/>
      <c r="ALY107" s="26"/>
      <c r="ALZ107" s="26"/>
      <c r="AMA107" s="26"/>
      <c r="AMB107" s="26"/>
      <c r="AMC107" s="26"/>
      <c r="AMD107" s="26"/>
      <c r="AME107" s="26"/>
      <c r="AMF107" s="26"/>
      <c r="AMG107" s="26"/>
      <c r="AMH107" s="26"/>
      <c r="AMI107" s="26"/>
      <c r="AMJ107" s="26"/>
      <c r="AMK107" s="26"/>
      <c r="AML107" s="26"/>
      <c r="AMM107" s="26"/>
      <c r="AMN107" s="26"/>
      <c r="AMO107" s="26"/>
      <c r="AMP107" s="26"/>
      <c r="AMQ107" s="26"/>
    </row>
    <row r="108" spans="1:1031" s="27" customFormat="1" ht="77.25" customHeight="1" thickBot="1" x14ac:dyDescent="0.3">
      <c r="A108" s="162">
        <v>88</v>
      </c>
      <c r="B108" s="258"/>
      <c r="C108" s="163" t="s">
        <v>95</v>
      </c>
      <c r="D108" s="163" t="s">
        <v>256</v>
      </c>
      <c r="E108" s="65" t="s">
        <v>376</v>
      </c>
      <c r="F108" s="48" t="s">
        <v>258</v>
      </c>
      <c r="G108" s="49" t="s">
        <v>259</v>
      </c>
      <c r="H108" s="50" t="s">
        <v>295</v>
      </c>
      <c r="I108" s="51">
        <v>42917</v>
      </c>
      <c r="J108" s="51">
        <v>43404</v>
      </c>
      <c r="K108" s="49" t="s">
        <v>164</v>
      </c>
      <c r="L108" s="49" t="s">
        <v>29</v>
      </c>
      <c r="M108" s="49" t="s">
        <v>30</v>
      </c>
      <c r="N108" s="49" t="s">
        <v>30</v>
      </c>
      <c r="O108" s="49" t="s">
        <v>31</v>
      </c>
      <c r="P108" s="49">
        <v>121</v>
      </c>
      <c r="Q108" s="67">
        <v>1356355.8</v>
      </c>
      <c r="R108" s="67">
        <v>0</v>
      </c>
      <c r="S108" s="67">
        <v>243905.2</v>
      </c>
      <c r="T108" s="67">
        <f t="shared" si="14"/>
        <v>1600261</v>
      </c>
      <c r="U108" s="67">
        <v>0</v>
      </c>
      <c r="V108" s="67">
        <v>0</v>
      </c>
      <c r="W108" s="110">
        <f t="shared" si="4"/>
        <v>1600261</v>
      </c>
      <c r="X108" s="53" t="s">
        <v>288</v>
      </c>
      <c r="Y108" s="54">
        <v>1</v>
      </c>
      <c r="Z108" s="52">
        <v>1356355.8</v>
      </c>
      <c r="AA108" s="52">
        <v>0</v>
      </c>
      <c r="AB108" s="102"/>
      <c r="AC108" s="102"/>
      <c r="AD108" s="102"/>
      <c r="AE108" s="102"/>
      <c r="AF108" s="103"/>
      <c r="AG108" s="238"/>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c r="IX108" s="26"/>
      <c r="IY108" s="26"/>
      <c r="IZ108" s="26"/>
      <c r="JA108" s="26"/>
      <c r="JB108" s="26"/>
      <c r="JC108" s="26"/>
      <c r="JD108" s="26"/>
      <c r="JE108" s="26"/>
      <c r="JF108" s="26"/>
      <c r="JG108" s="26"/>
      <c r="JH108" s="26"/>
      <c r="JI108" s="26"/>
      <c r="JJ108" s="26"/>
      <c r="JK108" s="26"/>
      <c r="JL108" s="26"/>
      <c r="JM108" s="26"/>
      <c r="JN108" s="26"/>
      <c r="JO108" s="26"/>
      <c r="JP108" s="26"/>
      <c r="JQ108" s="26"/>
      <c r="JR108" s="26"/>
      <c r="JS108" s="26"/>
      <c r="JT108" s="26"/>
      <c r="JU108" s="26"/>
      <c r="JV108" s="26"/>
      <c r="JW108" s="26"/>
      <c r="JX108" s="26"/>
      <c r="JY108" s="26"/>
      <c r="JZ108" s="26"/>
      <c r="KA108" s="26"/>
      <c r="KB108" s="26"/>
      <c r="KC108" s="26"/>
      <c r="KD108" s="26"/>
      <c r="KE108" s="26"/>
      <c r="KF108" s="26"/>
      <c r="KG108" s="26"/>
      <c r="KH108" s="26"/>
      <c r="KI108" s="26"/>
      <c r="KJ108" s="26"/>
      <c r="KK108" s="26"/>
      <c r="KL108" s="26"/>
      <c r="KM108" s="26"/>
      <c r="KN108" s="26"/>
      <c r="KO108" s="26"/>
      <c r="KP108" s="26"/>
      <c r="KQ108" s="26"/>
      <c r="KR108" s="26"/>
      <c r="KS108" s="26"/>
      <c r="KT108" s="26"/>
      <c r="KU108" s="26"/>
      <c r="KV108" s="26"/>
      <c r="KW108" s="26"/>
      <c r="KX108" s="26"/>
      <c r="KY108" s="26"/>
      <c r="KZ108" s="26"/>
      <c r="LA108" s="26"/>
      <c r="LB108" s="26"/>
      <c r="LC108" s="26"/>
      <c r="LD108" s="26"/>
      <c r="LE108" s="26"/>
      <c r="LF108" s="26"/>
      <c r="LG108" s="26"/>
      <c r="LH108" s="26"/>
      <c r="LI108" s="26"/>
      <c r="LJ108" s="26"/>
      <c r="LK108" s="26"/>
      <c r="LL108" s="26"/>
      <c r="LM108" s="26"/>
      <c r="LN108" s="26"/>
      <c r="LO108" s="26"/>
      <c r="LP108" s="26"/>
      <c r="LQ108" s="26"/>
      <c r="LR108" s="26"/>
      <c r="LS108" s="26"/>
      <c r="LT108" s="26"/>
      <c r="LU108" s="26"/>
      <c r="LV108" s="26"/>
      <c r="LW108" s="26"/>
      <c r="LX108" s="26"/>
      <c r="LY108" s="26"/>
      <c r="LZ108" s="26"/>
      <c r="MA108" s="26"/>
      <c r="MB108" s="26"/>
      <c r="MC108" s="26"/>
      <c r="MD108" s="26"/>
      <c r="ME108" s="26"/>
      <c r="MF108" s="26"/>
      <c r="MG108" s="26"/>
      <c r="MH108" s="26"/>
      <c r="MI108" s="26"/>
      <c r="MJ108" s="26"/>
      <c r="MK108" s="26"/>
      <c r="ML108" s="26"/>
      <c r="MM108" s="26"/>
      <c r="MN108" s="26"/>
      <c r="MO108" s="26"/>
      <c r="MP108" s="26"/>
      <c r="MQ108" s="26"/>
      <c r="MR108" s="26"/>
      <c r="MS108" s="26"/>
      <c r="MT108" s="26"/>
      <c r="MU108" s="26"/>
      <c r="MV108" s="26"/>
      <c r="MW108" s="26"/>
      <c r="MX108" s="26"/>
      <c r="MY108" s="26"/>
      <c r="MZ108" s="26"/>
      <c r="NA108" s="26"/>
      <c r="NB108" s="26"/>
      <c r="NC108" s="26"/>
      <c r="ND108" s="26"/>
      <c r="NE108" s="26"/>
      <c r="NF108" s="26"/>
      <c r="NG108" s="26"/>
      <c r="NH108" s="26"/>
      <c r="NI108" s="26"/>
      <c r="NJ108" s="26"/>
      <c r="NK108" s="26"/>
      <c r="NL108" s="26"/>
      <c r="NM108" s="26"/>
      <c r="NN108" s="26"/>
      <c r="NO108" s="26"/>
      <c r="NP108" s="26"/>
      <c r="NQ108" s="26"/>
      <c r="NR108" s="26"/>
      <c r="NS108" s="26"/>
      <c r="NT108" s="26"/>
      <c r="NU108" s="26"/>
      <c r="NV108" s="26"/>
      <c r="NW108" s="26"/>
      <c r="NX108" s="26"/>
      <c r="NY108" s="26"/>
      <c r="NZ108" s="26"/>
      <c r="OA108" s="26"/>
      <c r="OB108" s="26"/>
      <c r="OC108" s="26"/>
      <c r="OD108" s="26"/>
      <c r="OE108" s="26"/>
      <c r="OF108" s="26"/>
      <c r="OG108" s="26"/>
      <c r="OH108" s="26"/>
      <c r="OI108" s="26"/>
      <c r="OJ108" s="26"/>
      <c r="OK108" s="26"/>
      <c r="OL108" s="26"/>
      <c r="OM108" s="26"/>
      <c r="ON108" s="26"/>
      <c r="OO108" s="26"/>
      <c r="OP108" s="26"/>
      <c r="OQ108" s="26"/>
      <c r="OR108" s="26"/>
      <c r="OS108" s="26"/>
      <c r="OT108" s="26"/>
      <c r="OU108" s="26"/>
      <c r="OV108" s="26"/>
      <c r="OW108" s="26"/>
      <c r="OX108" s="26"/>
      <c r="OY108" s="26"/>
      <c r="OZ108" s="26"/>
      <c r="PA108" s="26"/>
      <c r="PB108" s="26"/>
      <c r="PC108" s="26"/>
      <c r="PD108" s="26"/>
      <c r="PE108" s="26"/>
      <c r="PF108" s="26"/>
      <c r="PG108" s="26"/>
      <c r="PH108" s="26"/>
      <c r="PI108" s="26"/>
      <c r="PJ108" s="26"/>
      <c r="PK108" s="26"/>
      <c r="PL108" s="26"/>
      <c r="PM108" s="26"/>
      <c r="PN108" s="26"/>
      <c r="PO108" s="26"/>
      <c r="PP108" s="26"/>
      <c r="PQ108" s="26"/>
      <c r="PR108" s="26"/>
      <c r="PS108" s="26"/>
      <c r="PT108" s="26"/>
      <c r="PU108" s="26"/>
      <c r="PV108" s="26"/>
      <c r="PW108" s="26"/>
      <c r="PX108" s="26"/>
      <c r="PY108" s="26"/>
      <c r="PZ108" s="26"/>
      <c r="QA108" s="26"/>
      <c r="QB108" s="26"/>
      <c r="QC108" s="26"/>
      <c r="QD108" s="26"/>
      <c r="QE108" s="26"/>
      <c r="QF108" s="26"/>
      <c r="QG108" s="26"/>
      <c r="QH108" s="26"/>
      <c r="QI108" s="26"/>
      <c r="QJ108" s="26"/>
      <c r="QK108" s="26"/>
      <c r="QL108" s="26"/>
      <c r="QM108" s="26"/>
      <c r="QN108" s="26"/>
      <c r="QO108" s="26"/>
      <c r="QP108" s="26"/>
      <c r="QQ108" s="26"/>
      <c r="QR108" s="26"/>
      <c r="QS108" s="26"/>
      <c r="QT108" s="26"/>
      <c r="QU108" s="26"/>
      <c r="QV108" s="26"/>
      <c r="QW108" s="26"/>
      <c r="QX108" s="26"/>
      <c r="QY108" s="26"/>
      <c r="QZ108" s="26"/>
      <c r="RA108" s="26"/>
      <c r="RB108" s="26"/>
      <c r="RC108" s="26"/>
      <c r="RD108" s="26"/>
      <c r="RE108" s="26"/>
      <c r="RF108" s="26"/>
      <c r="RG108" s="26"/>
      <c r="RH108" s="26"/>
      <c r="RI108" s="26"/>
      <c r="RJ108" s="26"/>
      <c r="RK108" s="26"/>
      <c r="RL108" s="26"/>
      <c r="RM108" s="26"/>
      <c r="RN108" s="26"/>
      <c r="RO108" s="26"/>
      <c r="RP108" s="26"/>
      <c r="RQ108" s="26"/>
      <c r="RR108" s="26"/>
      <c r="RS108" s="26"/>
      <c r="RT108" s="26"/>
      <c r="RU108" s="26"/>
      <c r="RV108" s="26"/>
      <c r="RW108" s="26"/>
      <c r="RX108" s="26"/>
      <c r="RY108" s="26"/>
      <c r="RZ108" s="26"/>
      <c r="SA108" s="26"/>
      <c r="SB108" s="26"/>
      <c r="SC108" s="26"/>
      <c r="SD108" s="26"/>
      <c r="SE108" s="26"/>
      <c r="SF108" s="26"/>
      <c r="SG108" s="26"/>
      <c r="SH108" s="26"/>
      <c r="SI108" s="26"/>
      <c r="SJ108" s="26"/>
      <c r="SK108" s="26"/>
      <c r="SL108" s="26"/>
      <c r="SM108" s="26"/>
      <c r="SN108" s="26"/>
      <c r="SO108" s="26"/>
      <c r="SP108" s="26"/>
      <c r="SQ108" s="26"/>
      <c r="SR108" s="26"/>
      <c r="SS108" s="26"/>
      <c r="ST108" s="26"/>
      <c r="SU108" s="26"/>
      <c r="SV108" s="26"/>
      <c r="SW108" s="26"/>
      <c r="SX108" s="26"/>
      <c r="SY108" s="26"/>
      <c r="SZ108" s="26"/>
      <c r="TA108" s="26"/>
      <c r="TB108" s="26"/>
      <c r="TC108" s="26"/>
      <c r="TD108" s="26"/>
      <c r="TE108" s="26"/>
      <c r="TF108" s="26"/>
      <c r="TG108" s="26"/>
      <c r="TH108" s="26"/>
      <c r="TI108" s="26"/>
      <c r="TJ108" s="26"/>
      <c r="TK108" s="26"/>
      <c r="TL108" s="26"/>
      <c r="TM108" s="26"/>
      <c r="TN108" s="26"/>
      <c r="TO108" s="26"/>
      <c r="TP108" s="26"/>
      <c r="TQ108" s="26"/>
      <c r="TR108" s="26"/>
      <c r="TS108" s="26"/>
      <c r="TT108" s="26"/>
      <c r="TU108" s="26"/>
      <c r="TV108" s="26"/>
      <c r="TW108" s="26"/>
      <c r="TX108" s="26"/>
      <c r="TY108" s="26"/>
      <c r="TZ108" s="26"/>
      <c r="UA108" s="26"/>
      <c r="UB108" s="26"/>
      <c r="UC108" s="26"/>
      <c r="UD108" s="26"/>
      <c r="UE108" s="26"/>
      <c r="UF108" s="26"/>
      <c r="UG108" s="26"/>
      <c r="UH108" s="26"/>
      <c r="UI108" s="26"/>
      <c r="UJ108" s="26"/>
      <c r="UK108" s="26"/>
      <c r="UL108" s="26"/>
      <c r="UM108" s="26"/>
      <c r="UN108" s="26"/>
      <c r="UO108" s="26"/>
      <c r="UP108" s="26"/>
      <c r="UQ108" s="26"/>
      <c r="UR108" s="26"/>
      <c r="US108" s="26"/>
      <c r="UT108" s="26"/>
      <c r="UU108" s="26"/>
      <c r="UV108" s="26"/>
      <c r="UW108" s="26"/>
      <c r="UX108" s="26"/>
      <c r="UY108" s="26"/>
      <c r="UZ108" s="26"/>
      <c r="VA108" s="26"/>
      <c r="VB108" s="26"/>
      <c r="VC108" s="26"/>
      <c r="VD108" s="26"/>
      <c r="VE108" s="26"/>
      <c r="VF108" s="26"/>
      <c r="VG108" s="26"/>
      <c r="VH108" s="26"/>
      <c r="VI108" s="26"/>
      <c r="VJ108" s="26"/>
      <c r="VK108" s="26"/>
      <c r="VL108" s="26"/>
      <c r="VM108" s="26"/>
      <c r="VN108" s="26"/>
      <c r="VO108" s="26"/>
      <c r="VP108" s="26"/>
      <c r="VQ108" s="26"/>
      <c r="VR108" s="26"/>
      <c r="VS108" s="26"/>
      <c r="VT108" s="26"/>
      <c r="VU108" s="26"/>
      <c r="VV108" s="26"/>
      <c r="VW108" s="26"/>
      <c r="VX108" s="26"/>
      <c r="VY108" s="26"/>
      <c r="VZ108" s="26"/>
      <c r="WA108" s="26"/>
      <c r="WB108" s="26"/>
      <c r="WC108" s="26"/>
      <c r="WD108" s="26"/>
      <c r="WE108" s="26"/>
      <c r="WF108" s="26"/>
      <c r="WG108" s="26"/>
      <c r="WH108" s="26"/>
      <c r="WI108" s="26"/>
      <c r="WJ108" s="26"/>
      <c r="WK108" s="26"/>
      <c r="WL108" s="26"/>
      <c r="WM108" s="26"/>
      <c r="WN108" s="26"/>
      <c r="WO108" s="26"/>
      <c r="WP108" s="26"/>
      <c r="WQ108" s="26"/>
      <c r="WR108" s="26"/>
      <c r="WS108" s="26"/>
      <c r="WT108" s="26"/>
      <c r="WU108" s="26"/>
      <c r="WV108" s="26"/>
      <c r="WW108" s="26"/>
      <c r="WX108" s="26"/>
      <c r="WY108" s="26"/>
      <c r="WZ108" s="26"/>
      <c r="XA108" s="26"/>
      <c r="XB108" s="26"/>
      <c r="XC108" s="26"/>
      <c r="XD108" s="26"/>
      <c r="XE108" s="26"/>
      <c r="XF108" s="26"/>
      <c r="XG108" s="26"/>
      <c r="XH108" s="26"/>
      <c r="XI108" s="26"/>
      <c r="XJ108" s="26"/>
      <c r="XK108" s="26"/>
      <c r="XL108" s="26"/>
      <c r="XM108" s="26"/>
      <c r="XN108" s="26"/>
      <c r="XO108" s="26"/>
      <c r="XP108" s="26"/>
      <c r="XQ108" s="26"/>
      <c r="XR108" s="26"/>
      <c r="XS108" s="26"/>
      <c r="XT108" s="26"/>
      <c r="XU108" s="26"/>
      <c r="XV108" s="26"/>
      <c r="XW108" s="26"/>
      <c r="XX108" s="26"/>
      <c r="XY108" s="26"/>
      <c r="XZ108" s="26"/>
      <c r="YA108" s="26"/>
      <c r="YB108" s="26"/>
      <c r="YC108" s="26"/>
      <c r="YD108" s="26"/>
      <c r="YE108" s="26"/>
      <c r="YF108" s="26"/>
      <c r="YG108" s="26"/>
      <c r="YH108" s="26"/>
      <c r="YI108" s="26"/>
      <c r="YJ108" s="26"/>
      <c r="YK108" s="26"/>
      <c r="YL108" s="26"/>
      <c r="YM108" s="26"/>
      <c r="YN108" s="26"/>
      <c r="YO108" s="26"/>
      <c r="YP108" s="26"/>
      <c r="YQ108" s="26"/>
      <c r="YR108" s="26"/>
      <c r="YS108" s="26"/>
      <c r="YT108" s="26"/>
      <c r="YU108" s="26"/>
      <c r="YV108" s="26"/>
      <c r="YW108" s="26"/>
      <c r="YX108" s="26"/>
      <c r="YY108" s="26"/>
      <c r="YZ108" s="26"/>
      <c r="ZA108" s="26"/>
      <c r="ZB108" s="26"/>
      <c r="ZC108" s="26"/>
      <c r="ZD108" s="26"/>
      <c r="ZE108" s="26"/>
      <c r="ZF108" s="26"/>
      <c r="ZG108" s="26"/>
      <c r="ZH108" s="26"/>
      <c r="ZI108" s="26"/>
      <c r="ZJ108" s="26"/>
      <c r="ZK108" s="26"/>
      <c r="ZL108" s="26"/>
      <c r="ZM108" s="26"/>
      <c r="ZN108" s="26"/>
      <c r="ZO108" s="26"/>
      <c r="ZP108" s="26"/>
      <c r="ZQ108" s="26"/>
      <c r="ZR108" s="26"/>
      <c r="ZS108" s="26"/>
      <c r="ZT108" s="26"/>
      <c r="ZU108" s="26"/>
      <c r="ZV108" s="26"/>
      <c r="ZW108" s="26"/>
      <c r="ZX108" s="26"/>
      <c r="ZY108" s="26"/>
      <c r="ZZ108" s="26"/>
      <c r="AAA108" s="26"/>
      <c r="AAB108" s="26"/>
      <c r="AAC108" s="26"/>
      <c r="AAD108" s="26"/>
      <c r="AAE108" s="26"/>
      <c r="AAF108" s="26"/>
      <c r="AAG108" s="26"/>
      <c r="AAH108" s="26"/>
      <c r="AAI108" s="26"/>
      <c r="AAJ108" s="26"/>
      <c r="AAK108" s="26"/>
      <c r="AAL108" s="26"/>
      <c r="AAM108" s="26"/>
      <c r="AAN108" s="26"/>
      <c r="AAO108" s="26"/>
      <c r="AAP108" s="26"/>
      <c r="AAQ108" s="26"/>
      <c r="AAR108" s="26"/>
      <c r="AAS108" s="26"/>
      <c r="AAT108" s="26"/>
      <c r="AAU108" s="26"/>
      <c r="AAV108" s="26"/>
      <c r="AAW108" s="26"/>
      <c r="AAX108" s="26"/>
      <c r="AAY108" s="26"/>
      <c r="AAZ108" s="26"/>
      <c r="ABA108" s="26"/>
      <c r="ABB108" s="26"/>
      <c r="ABC108" s="26"/>
      <c r="ABD108" s="26"/>
      <c r="ABE108" s="26"/>
      <c r="ABF108" s="26"/>
      <c r="ABG108" s="26"/>
      <c r="ABH108" s="26"/>
      <c r="ABI108" s="26"/>
      <c r="ABJ108" s="26"/>
      <c r="ABK108" s="26"/>
      <c r="ABL108" s="26"/>
      <c r="ABM108" s="26"/>
      <c r="ABN108" s="26"/>
      <c r="ABO108" s="26"/>
      <c r="ABP108" s="26"/>
      <c r="ABQ108" s="26"/>
      <c r="ABR108" s="26"/>
      <c r="ABS108" s="26"/>
      <c r="ABT108" s="26"/>
      <c r="ABU108" s="26"/>
      <c r="ABV108" s="26"/>
      <c r="ABW108" s="26"/>
      <c r="ABX108" s="26"/>
      <c r="ABY108" s="26"/>
      <c r="ABZ108" s="26"/>
      <c r="ACA108" s="26"/>
      <c r="ACB108" s="26"/>
      <c r="ACC108" s="26"/>
      <c r="ACD108" s="26"/>
      <c r="ACE108" s="26"/>
      <c r="ACF108" s="26"/>
      <c r="ACG108" s="26"/>
      <c r="ACH108" s="26"/>
      <c r="ACI108" s="26"/>
      <c r="ACJ108" s="26"/>
      <c r="ACK108" s="26"/>
      <c r="ACL108" s="26"/>
      <c r="ACM108" s="26"/>
      <c r="ACN108" s="26"/>
      <c r="ACO108" s="26"/>
      <c r="ACP108" s="26"/>
      <c r="ACQ108" s="26"/>
      <c r="ACR108" s="26"/>
      <c r="ACS108" s="26"/>
      <c r="ACT108" s="26"/>
      <c r="ACU108" s="26"/>
      <c r="ACV108" s="26"/>
      <c r="ACW108" s="26"/>
      <c r="ACX108" s="26"/>
      <c r="ACY108" s="26"/>
      <c r="ACZ108" s="26"/>
      <c r="ADA108" s="26"/>
      <c r="ADB108" s="26"/>
      <c r="ADC108" s="26"/>
      <c r="ADD108" s="26"/>
      <c r="ADE108" s="26"/>
      <c r="ADF108" s="26"/>
      <c r="ADG108" s="26"/>
      <c r="ADH108" s="26"/>
      <c r="ADI108" s="26"/>
      <c r="ADJ108" s="26"/>
      <c r="ADK108" s="26"/>
      <c r="ADL108" s="26"/>
      <c r="ADM108" s="26"/>
      <c r="ADN108" s="26"/>
      <c r="ADO108" s="26"/>
      <c r="ADP108" s="26"/>
      <c r="ADQ108" s="26"/>
      <c r="ADR108" s="26"/>
      <c r="ADS108" s="26"/>
      <c r="ADT108" s="26"/>
      <c r="ADU108" s="26"/>
      <c r="ADV108" s="26"/>
      <c r="ADW108" s="26"/>
      <c r="ADX108" s="26"/>
      <c r="ADY108" s="26"/>
      <c r="ADZ108" s="26"/>
      <c r="AEA108" s="26"/>
      <c r="AEB108" s="26"/>
      <c r="AEC108" s="26"/>
      <c r="AED108" s="26"/>
      <c r="AEE108" s="26"/>
      <c r="AEF108" s="26"/>
      <c r="AEG108" s="26"/>
      <c r="AEH108" s="26"/>
      <c r="AEI108" s="26"/>
      <c r="AEJ108" s="26"/>
      <c r="AEK108" s="26"/>
      <c r="AEL108" s="26"/>
      <c r="AEM108" s="26"/>
      <c r="AEN108" s="26"/>
      <c r="AEO108" s="26"/>
      <c r="AEP108" s="26"/>
      <c r="AEQ108" s="26"/>
      <c r="AER108" s="26"/>
      <c r="AES108" s="26"/>
      <c r="AET108" s="26"/>
      <c r="AEU108" s="26"/>
      <c r="AEV108" s="26"/>
      <c r="AEW108" s="26"/>
      <c r="AEX108" s="26"/>
      <c r="AEY108" s="26"/>
      <c r="AEZ108" s="26"/>
      <c r="AFA108" s="26"/>
      <c r="AFB108" s="26"/>
      <c r="AFC108" s="26"/>
      <c r="AFD108" s="26"/>
      <c r="AFE108" s="26"/>
      <c r="AFF108" s="26"/>
      <c r="AFG108" s="26"/>
      <c r="AFH108" s="26"/>
      <c r="AFI108" s="26"/>
      <c r="AFJ108" s="26"/>
      <c r="AFK108" s="26"/>
      <c r="AFL108" s="26"/>
      <c r="AFM108" s="26"/>
      <c r="AFN108" s="26"/>
      <c r="AFO108" s="26"/>
      <c r="AFP108" s="26"/>
      <c r="AFQ108" s="26"/>
      <c r="AFR108" s="26"/>
      <c r="AFS108" s="26"/>
      <c r="AFT108" s="26"/>
      <c r="AFU108" s="26"/>
      <c r="AFV108" s="26"/>
      <c r="AFW108" s="26"/>
      <c r="AFX108" s="26"/>
      <c r="AFY108" s="26"/>
      <c r="AFZ108" s="26"/>
      <c r="AGA108" s="26"/>
      <c r="AGB108" s="26"/>
      <c r="AGC108" s="26"/>
      <c r="AGD108" s="26"/>
      <c r="AGE108" s="26"/>
      <c r="AGF108" s="26"/>
      <c r="AGG108" s="26"/>
      <c r="AGH108" s="26"/>
      <c r="AGI108" s="26"/>
      <c r="AGJ108" s="26"/>
      <c r="AGK108" s="26"/>
      <c r="AGL108" s="26"/>
      <c r="AGM108" s="26"/>
      <c r="AGN108" s="26"/>
      <c r="AGO108" s="26"/>
      <c r="AGP108" s="26"/>
      <c r="AGQ108" s="26"/>
      <c r="AGR108" s="26"/>
      <c r="AGS108" s="26"/>
      <c r="AGT108" s="26"/>
      <c r="AGU108" s="26"/>
      <c r="AGV108" s="26"/>
      <c r="AGW108" s="26"/>
      <c r="AGX108" s="26"/>
      <c r="AGY108" s="26"/>
      <c r="AGZ108" s="26"/>
      <c r="AHA108" s="26"/>
      <c r="AHB108" s="26"/>
      <c r="AHC108" s="26"/>
      <c r="AHD108" s="26"/>
      <c r="AHE108" s="26"/>
      <c r="AHF108" s="26"/>
      <c r="AHG108" s="26"/>
      <c r="AHH108" s="26"/>
      <c r="AHI108" s="26"/>
      <c r="AHJ108" s="26"/>
      <c r="AHK108" s="26"/>
      <c r="AHL108" s="26"/>
      <c r="AHM108" s="26"/>
      <c r="AHN108" s="26"/>
      <c r="AHO108" s="26"/>
      <c r="AHP108" s="26"/>
      <c r="AHQ108" s="26"/>
      <c r="AHR108" s="26"/>
      <c r="AHS108" s="26"/>
      <c r="AHT108" s="26"/>
      <c r="AHU108" s="26"/>
      <c r="AHV108" s="26"/>
      <c r="AHW108" s="26"/>
      <c r="AHX108" s="26"/>
      <c r="AHY108" s="26"/>
      <c r="AHZ108" s="26"/>
      <c r="AIA108" s="26"/>
      <c r="AIB108" s="26"/>
      <c r="AIC108" s="26"/>
      <c r="AID108" s="26"/>
      <c r="AIE108" s="26"/>
      <c r="AIF108" s="26"/>
      <c r="AIG108" s="26"/>
      <c r="AIH108" s="26"/>
      <c r="AII108" s="26"/>
      <c r="AIJ108" s="26"/>
      <c r="AIK108" s="26"/>
      <c r="AIL108" s="26"/>
      <c r="AIM108" s="26"/>
      <c r="AIN108" s="26"/>
      <c r="AIO108" s="26"/>
      <c r="AIP108" s="26"/>
      <c r="AIQ108" s="26"/>
      <c r="AIR108" s="26"/>
      <c r="AIS108" s="26"/>
      <c r="AIT108" s="26"/>
      <c r="AIU108" s="26"/>
      <c r="AIV108" s="26"/>
      <c r="AIW108" s="26"/>
      <c r="AIX108" s="26"/>
      <c r="AIY108" s="26"/>
      <c r="AIZ108" s="26"/>
      <c r="AJA108" s="26"/>
      <c r="AJB108" s="26"/>
      <c r="AJC108" s="26"/>
      <c r="AJD108" s="26"/>
      <c r="AJE108" s="26"/>
      <c r="AJF108" s="26"/>
      <c r="AJG108" s="26"/>
      <c r="AJH108" s="26"/>
      <c r="AJI108" s="26"/>
      <c r="AJJ108" s="26"/>
      <c r="AJK108" s="26"/>
      <c r="AJL108" s="26"/>
      <c r="AJM108" s="26"/>
      <c r="AJN108" s="26"/>
      <c r="AJO108" s="26"/>
      <c r="AJP108" s="26"/>
      <c r="AJQ108" s="26"/>
      <c r="AJR108" s="26"/>
      <c r="AJS108" s="26"/>
      <c r="AJT108" s="26"/>
      <c r="AJU108" s="26"/>
      <c r="AJV108" s="26"/>
      <c r="AJW108" s="26"/>
      <c r="AJX108" s="26"/>
      <c r="AJY108" s="26"/>
      <c r="AJZ108" s="26"/>
      <c r="AKA108" s="26"/>
      <c r="AKB108" s="26"/>
      <c r="AKC108" s="26"/>
      <c r="AKD108" s="26"/>
      <c r="AKE108" s="26"/>
      <c r="AKF108" s="26"/>
      <c r="AKG108" s="26"/>
      <c r="AKH108" s="26"/>
      <c r="AKI108" s="26"/>
      <c r="AKJ108" s="26"/>
      <c r="AKK108" s="26"/>
      <c r="AKL108" s="26"/>
      <c r="AKM108" s="26"/>
      <c r="AKN108" s="26"/>
      <c r="AKO108" s="26"/>
      <c r="AKP108" s="26"/>
      <c r="AKQ108" s="26"/>
      <c r="AKR108" s="26"/>
      <c r="AKS108" s="26"/>
      <c r="AKT108" s="26"/>
      <c r="AKU108" s="26"/>
      <c r="AKV108" s="26"/>
      <c r="AKW108" s="26"/>
      <c r="AKX108" s="26"/>
      <c r="AKY108" s="26"/>
      <c r="AKZ108" s="26"/>
      <c r="ALA108" s="26"/>
      <c r="ALB108" s="26"/>
      <c r="ALC108" s="26"/>
      <c r="ALD108" s="26"/>
      <c r="ALE108" s="26"/>
      <c r="ALF108" s="26"/>
      <c r="ALG108" s="26"/>
      <c r="ALH108" s="26"/>
      <c r="ALI108" s="26"/>
      <c r="ALJ108" s="26"/>
      <c r="ALK108" s="26"/>
      <c r="ALL108" s="26"/>
      <c r="ALM108" s="26"/>
      <c r="ALN108" s="26"/>
      <c r="ALO108" s="26"/>
      <c r="ALP108" s="26"/>
      <c r="ALQ108" s="26"/>
      <c r="ALR108" s="26"/>
      <c r="ALS108" s="26"/>
      <c r="ALT108" s="26"/>
      <c r="ALU108" s="26"/>
      <c r="ALV108" s="26"/>
      <c r="ALW108" s="26"/>
      <c r="ALX108" s="26"/>
      <c r="ALY108" s="26"/>
      <c r="ALZ108" s="26"/>
      <c r="AMA108" s="26"/>
      <c r="AMB108" s="26"/>
      <c r="AMC108" s="26"/>
      <c r="AMD108" s="26"/>
      <c r="AME108" s="26"/>
      <c r="AMF108" s="26"/>
      <c r="AMG108" s="26"/>
      <c r="AMH108" s="26"/>
      <c r="AMI108" s="26"/>
      <c r="AMJ108" s="26"/>
      <c r="AMK108" s="26"/>
      <c r="AML108" s="26"/>
      <c r="AMM108" s="26"/>
      <c r="AMN108" s="26"/>
      <c r="AMO108" s="26"/>
      <c r="AMP108" s="26"/>
      <c r="AMQ108" s="26"/>
    </row>
    <row r="109" spans="1:1031" s="27" customFormat="1" ht="93.75" customHeight="1" thickBot="1" x14ac:dyDescent="0.3">
      <c r="A109" s="162">
        <v>89</v>
      </c>
      <c r="B109" s="258"/>
      <c r="C109" s="163" t="s">
        <v>95</v>
      </c>
      <c r="D109" s="163" t="s">
        <v>257</v>
      </c>
      <c r="E109" s="65" t="s">
        <v>377</v>
      </c>
      <c r="F109" s="48" t="s">
        <v>260</v>
      </c>
      <c r="G109" s="49" t="s">
        <v>502</v>
      </c>
      <c r="H109" s="50" t="s">
        <v>261</v>
      </c>
      <c r="I109" s="51">
        <v>43070</v>
      </c>
      <c r="J109" s="51">
        <v>43220</v>
      </c>
      <c r="K109" s="49" t="s">
        <v>164</v>
      </c>
      <c r="L109" s="49" t="s">
        <v>29</v>
      </c>
      <c r="M109" s="49" t="s">
        <v>30</v>
      </c>
      <c r="N109" s="49" t="s">
        <v>30</v>
      </c>
      <c r="O109" s="49" t="s">
        <v>31</v>
      </c>
      <c r="P109" s="49">
        <v>121</v>
      </c>
      <c r="Q109" s="67">
        <v>26253745.879999999</v>
      </c>
      <c r="R109" s="67">
        <v>0</v>
      </c>
      <c r="S109" s="67">
        <v>4721051.13</v>
      </c>
      <c r="T109" s="67">
        <f t="shared" si="14"/>
        <v>30974797.009999998</v>
      </c>
      <c r="U109" s="67">
        <v>0</v>
      </c>
      <c r="V109" s="67">
        <v>28027</v>
      </c>
      <c r="W109" s="110">
        <f t="shared" si="4"/>
        <v>31002824.009999998</v>
      </c>
      <c r="X109" s="53" t="s">
        <v>288</v>
      </c>
      <c r="Y109" s="54">
        <v>0</v>
      </c>
      <c r="Z109" s="71">
        <v>26253745.879999999</v>
      </c>
      <c r="AA109" s="52">
        <v>0</v>
      </c>
      <c r="AB109" s="102"/>
      <c r="AC109" s="102"/>
      <c r="AD109" s="102"/>
      <c r="AE109" s="102"/>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c r="IW109" s="26"/>
      <c r="IX109" s="26"/>
      <c r="IY109" s="26"/>
      <c r="IZ109" s="26"/>
      <c r="JA109" s="26"/>
      <c r="JB109" s="26"/>
      <c r="JC109" s="26"/>
      <c r="JD109" s="26"/>
      <c r="JE109" s="26"/>
      <c r="JF109" s="26"/>
      <c r="JG109" s="26"/>
      <c r="JH109" s="26"/>
      <c r="JI109" s="26"/>
      <c r="JJ109" s="26"/>
      <c r="JK109" s="26"/>
      <c r="JL109" s="26"/>
      <c r="JM109" s="26"/>
      <c r="JN109" s="26"/>
      <c r="JO109" s="26"/>
      <c r="JP109" s="26"/>
      <c r="JQ109" s="26"/>
      <c r="JR109" s="26"/>
      <c r="JS109" s="26"/>
      <c r="JT109" s="26"/>
      <c r="JU109" s="26"/>
      <c r="JV109" s="26"/>
      <c r="JW109" s="26"/>
      <c r="JX109" s="26"/>
      <c r="JY109" s="26"/>
      <c r="JZ109" s="26"/>
      <c r="KA109" s="26"/>
      <c r="KB109" s="26"/>
      <c r="KC109" s="26"/>
      <c r="KD109" s="26"/>
      <c r="KE109" s="26"/>
      <c r="KF109" s="26"/>
      <c r="KG109" s="26"/>
      <c r="KH109" s="26"/>
      <c r="KI109" s="26"/>
      <c r="KJ109" s="26"/>
      <c r="KK109" s="26"/>
      <c r="KL109" s="26"/>
      <c r="KM109" s="26"/>
      <c r="KN109" s="26"/>
      <c r="KO109" s="26"/>
      <c r="KP109" s="26"/>
      <c r="KQ109" s="26"/>
      <c r="KR109" s="26"/>
      <c r="KS109" s="26"/>
      <c r="KT109" s="26"/>
      <c r="KU109" s="26"/>
      <c r="KV109" s="26"/>
      <c r="KW109" s="26"/>
      <c r="KX109" s="26"/>
      <c r="KY109" s="26"/>
      <c r="KZ109" s="26"/>
      <c r="LA109" s="26"/>
      <c r="LB109" s="26"/>
      <c r="LC109" s="26"/>
      <c r="LD109" s="26"/>
      <c r="LE109" s="26"/>
      <c r="LF109" s="26"/>
      <c r="LG109" s="26"/>
      <c r="LH109" s="26"/>
      <c r="LI109" s="26"/>
      <c r="LJ109" s="26"/>
      <c r="LK109" s="26"/>
      <c r="LL109" s="26"/>
      <c r="LM109" s="26"/>
      <c r="LN109" s="26"/>
      <c r="LO109" s="26"/>
      <c r="LP109" s="26"/>
      <c r="LQ109" s="26"/>
      <c r="LR109" s="26"/>
      <c r="LS109" s="26"/>
      <c r="LT109" s="26"/>
      <c r="LU109" s="26"/>
      <c r="LV109" s="26"/>
      <c r="LW109" s="26"/>
      <c r="LX109" s="26"/>
      <c r="LY109" s="26"/>
      <c r="LZ109" s="26"/>
      <c r="MA109" s="26"/>
      <c r="MB109" s="26"/>
      <c r="MC109" s="26"/>
      <c r="MD109" s="26"/>
      <c r="ME109" s="26"/>
      <c r="MF109" s="26"/>
      <c r="MG109" s="26"/>
      <c r="MH109" s="26"/>
      <c r="MI109" s="26"/>
      <c r="MJ109" s="26"/>
      <c r="MK109" s="26"/>
      <c r="ML109" s="26"/>
      <c r="MM109" s="26"/>
      <c r="MN109" s="26"/>
      <c r="MO109" s="26"/>
      <c r="MP109" s="26"/>
      <c r="MQ109" s="26"/>
      <c r="MR109" s="26"/>
      <c r="MS109" s="26"/>
      <c r="MT109" s="26"/>
      <c r="MU109" s="26"/>
      <c r="MV109" s="26"/>
      <c r="MW109" s="26"/>
      <c r="MX109" s="26"/>
      <c r="MY109" s="26"/>
      <c r="MZ109" s="26"/>
      <c r="NA109" s="26"/>
      <c r="NB109" s="26"/>
      <c r="NC109" s="26"/>
      <c r="ND109" s="26"/>
      <c r="NE109" s="26"/>
      <c r="NF109" s="26"/>
      <c r="NG109" s="26"/>
      <c r="NH109" s="26"/>
      <c r="NI109" s="26"/>
      <c r="NJ109" s="26"/>
      <c r="NK109" s="26"/>
      <c r="NL109" s="26"/>
      <c r="NM109" s="26"/>
      <c r="NN109" s="26"/>
      <c r="NO109" s="26"/>
      <c r="NP109" s="26"/>
      <c r="NQ109" s="26"/>
      <c r="NR109" s="26"/>
      <c r="NS109" s="26"/>
      <c r="NT109" s="26"/>
      <c r="NU109" s="26"/>
      <c r="NV109" s="26"/>
      <c r="NW109" s="26"/>
      <c r="NX109" s="26"/>
      <c r="NY109" s="26"/>
      <c r="NZ109" s="26"/>
      <c r="OA109" s="26"/>
      <c r="OB109" s="26"/>
      <c r="OC109" s="26"/>
      <c r="OD109" s="26"/>
      <c r="OE109" s="26"/>
      <c r="OF109" s="26"/>
      <c r="OG109" s="26"/>
      <c r="OH109" s="26"/>
      <c r="OI109" s="26"/>
      <c r="OJ109" s="26"/>
      <c r="OK109" s="26"/>
      <c r="OL109" s="26"/>
      <c r="OM109" s="26"/>
      <c r="ON109" s="26"/>
      <c r="OO109" s="26"/>
      <c r="OP109" s="26"/>
      <c r="OQ109" s="26"/>
      <c r="OR109" s="26"/>
      <c r="OS109" s="26"/>
      <c r="OT109" s="26"/>
      <c r="OU109" s="26"/>
      <c r="OV109" s="26"/>
      <c r="OW109" s="26"/>
      <c r="OX109" s="26"/>
      <c r="OY109" s="26"/>
      <c r="OZ109" s="26"/>
      <c r="PA109" s="26"/>
      <c r="PB109" s="26"/>
      <c r="PC109" s="26"/>
      <c r="PD109" s="26"/>
      <c r="PE109" s="26"/>
      <c r="PF109" s="26"/>
      <c r="PG109" s="26"/>
      <c r="PH109" s="26"/>
      <c r="PI109" s="26"/>
      <c r="PJ109" s="26"/>
      <c r="PK109" s="26"/>
      <c r="PL109" s="26"/>
      <c r="PM109" s="26"/>
      <c r="PN109" s="26"/>
      <c r="PO109" s="26"/>
      <c r="PP109" s="26"/>
      <c r="PQ109" s="26"/>
      <c r="PR109" s="26"/>
      <c r="PS109" s="26"/>
      <c r="PT109" s="26"/>
      <c r="PU109" s="26"/>
      <c r="PV109" s="26"/>
      <c r="PW109" s="26"/>
      <c r="PX109" s="26"/>
      <c r="PY109" s="26"/>
      <c r="PZ109" s="26"/>
      <c r="QA109" s="26"/>
      <c r="QB109" s="26"/>
      <c r="QC109" s="26"/>
      <c r="QD109" s="26"/>
      <c r="QE109" s="26"/>
      <c r="QF109" s="26"/>
      <c r="QG109" s="26"/>
      <c r="QH109" s="26"/>
      <c r="QI109" s="26"/>
      <c r="QJ109" s="26"/>
      <c r="QK109" s="26"/>
      <c r="QL109" s="26"/>
      <c r="QM109" s="26"/>
      <c r="QN109" s="26"/>
      <c r="QO109" s="26"/>
      <c r="QP109" s="26"/>
      <c r="QQ109" s="26"/>
      <c r="QR109" s="26"/>
      <c r="QS109" s="26"/>
      <c r="QT109" s="26"/>
      <c r="QU109" s="26"/>
      <c r="QV109" s="26"/>
      <c r="QW109" s="26"/>
      <c r="QX109" s="26"/>
      <c r="QY109" s="26"/>
      <c r="QZ109" s="26"/>
      <c r="RA109" s="26"/>
      <c r="RB109" s="26"/>
      <c r="RC109" s="26"/>
      <c r="RD109" s="26"/>
      <c r="RE109" s="26"/>
      <c r="RF109" s="26"/>
      <c r="RG109" s="26"/>
      <c r="RH109" s="26"/>
      <c r="RI109" s="26"/>
      <c r="RJ109" s="26"/>
      <c r="RK109" s="26"/>
      <c r="RL109" s="26"/>
      <c r="RM109" s="26"/>
      <c r="RN109" s="26"/>
      <c r="RO109" s="26"/>
      <c r="RP109" s="26"/>
      <c r="RQ109" s="26"/>
      <c r="RR109" s="26"/>
      <c r="RS109" s="26"/>
      <c r="RT109" s="26"/>
      <c r="RU109" s="26"/>
      <c r="RV109" s="26"/>
      <c r="RW109" s="26"/>
      <c r="RX109" s="26"/>
      <c r="RY109" s="26"/>
      <c r="RZ109" s="26"/>
      <c r="SA109" s="26"/>
      <c r="SB109" s="26"/>
      <c r="SC109" s="26"/>
      <c r="SD109" s="26"/>
      <c r="SE109" s="26"/>
      <c r="SF109" s="26"/>
      <c r="SG109" s="26"/>
      <c r="SH109" s="26"/>
      <c r="SI109" s="26"/>
      <c r="SJ109" s="26"/>
      <c r="SK109" s="26"/>
      <c r="SL109" s="26"/>
      <c r="SM109" s="26"/>
      <c r="SN109" s="26"/>
      <c r="SO109" s="26"/>
      <c r="SP109" s="26"/>
      <c r="SQ109" s="26"/>
      <c r="SR109" s="26"/>
      <c r="SS109" s="26"/>
      <c r="ST109" s="26"/>
      <c r="SU109" s="26"/>
      <c r="SV109" s="26"/>
      <c r="SW109" s="26"/>
      <c r="SX109" s="26"/>
      <c r="SY109" s="26"/>
      <c r="SZ109" s="26"/>
      <c r="TA109" s="26"/>
      <c r="TB109" s="26"/>
      <c r="TC109" s="26"/>
      <c r="TD109" s="26"/>
      <c r="TE109" s="26"/>
      <c r="TF109" s="26"/>
      <c r="TG109" s="26"/>
      <c r="TH109" s="26"/>
      <c r="TI109" s="26"/>
      <c r="TJ109" s="26"/>
      <c r="TK109" s="26"/>
      <c r="TL109" s="26"/>
      <c r="TM109" s="26"/>
      <c r="TN109" s="26"/>
      <c r="TO109" s="26"/>
      <c r="TP109" s="26"/>
      <c r="TQ109" s="26"/>
      <c r="TR109" s="26"/>
      <c r="TS109" s="26"/>
      <c r="TT109" s="26"/>
      <c r="TU109" s="26"/>
      <c r="TV109" s="26"/>
      <c r="TW109" s="26"/>
      <c r="TX109" s="26"/>
      <c r="TY109" s="26"/>
      <c r="TZ109" s="26"/>
      <c r="UA109" s="26"/>
      <c r="UB109" s="26"/>
      <c r="UC109" s="26"/>
      <c r="UD109" s="26"/>
      <c r="UE109" s="26"/>
      <c r="UF109" s="26"/>
      <c r="UG109" s="26"/>
      <c r="UH109" s="26"/>
      <c r="UI109" s="26"/>
      <c r="UJ109" s="26"/>
      <c r="UK109" s="26"/>
      <c r="UL109" s="26"/>
      <c r="UM109" s="26"/>
      <c r="UN109" s="26"/>
      <c r="UO109" s="26"/>
      <c r="UP109" s="26"/>
      <c r="UQ109" s="26"/>
      <c r="UR109" s="26"/>
      <c r="US109" s="26"/>
      <c r="UT109" s="26"/>
      <c r="UU109" s="26"/>
      <c r="UV109" s="26"/>
      <c r="UW109" s="26"/>
      <c r="UX109" s="26"/>
      <c r="UY109" s="26"/>
      <c r="UZ109" s="26"/>
      <c r="VA109" s="26"/>
      <c r="VB109" s="26"/>
      <c r="VC109" s="26"/>
      <c r="VD109" s="26"/>
      <c r="VE109" s="26"/>
      <c r="VF109" s="26"/>
      <c r="VG109" s="26"/>
      <c r="VH109" s="26"/>
      <c r="VI109" s="26"/>
      <c r="VJ109" s="26"/>
      <c r="VK109" s="26"/>
      <c r="VL109" s="26"/>
      <c r="VM109" s="26"/>
      <c r="VN109" s="26"/>
      <c r="VO109" s="26"/>
      <c r="VP109" s="26"/>
      <c r="VQ109" s="26"/>
      <c r="VR109" s="26"/>
      <c r="VS109" s="26"/>
      <c r="VT109" s="26"/>
      <c r="VU109" s="26"/>
      <c r="VV109" s="26"/>
      <c r="VW109" s="26"/>
      <c r="VX109" s="26"/>
      <c r="VY109" s="26"/>
      <c r="VZ109" s="26"/>
      <c r="WA109" s="26"/>
      <c r="WB109" s="26"/>
      <c r="WC109" s="26"/>
      <c r="WD109" s="26"/>
      <c r="WE109" s="26"/>
      <c r="WF109" s="26"/>
      <c r="WG109" s="26"/>
      <c r="WH109" s="26"/>
      <c r="WI109" s="26"/>
      <c r="WJ109" s="26"/>
      <c r="WK109" s="26"/>
      <c r="WL109" s="26"/>
      <c r="WM109" s="26"/>
      <c r="WN109" s="26"/>
      <c r="WO109" s="26"/>
      <c r="WP109" s="26"/>
      <c r="WQ109" s="26"/>
      <c r="WR109" s="26"/>
      <c r="WS109" s="26"/>
      <c r="WT109" s="26"/>
      <c r="WU109" s="26"/>
      <c r="WV109" s="26"/>
      <c r="WW109" s="26"/>
      <c r="WX109" s="26"/>
      <c r="WY109" s="26"/>
      <c r="WZ109" s="26"/>
      <c r="XA109" s="26"/>
      <c r="XB109" s="26"/>
      <c r="XC109" s="26"/>
      <c r="XD109" s="26"/>
      <c r="XE109" s="26"/>
      <c r="XF109" s="26"/>
      <c r="XG109" s="26"/>
      <c r="XH109" s="26"/>
      <c r="XI109" s="26"/>
      <c r="XJ109" s="26"/>
      <c r="XK109" s="26"/>
      <c r="XL109" s="26"/>
      <c r="XM109" s="26"/>
      <c r="XN109" s="26"/>
      <c r="XO109" s="26"/>
      <c r="XP109" s="26"/>
      <c r="XQ109" s="26"/>
      <c r="XR109" s="26"/>
      <c r="XS109" s="26"/>
      <c r="XT109" s="26"/>
      <c r="XU109" s="26"/>
      <c r="XV109" s="26"/>
      <c r="XW109" s="26"/>
      <c r="XX109" s="26"/>
      <c r="XY109" s="26"/>
      <c r="XZ109" s="26"/>
      <c r="YA109" s="26"/>
      <c r="YB109" s="26"/>
      <c r="YC109" s="26"/>
      <c r="YD109" s="26"/>
      <c r="YE109" s="26"/>
      <c r="YF109" s="26"/>
      <c r="YG109" s="26"/>
      <c r="YH109" s="26"/>
      <c r="YI109" s="26"/>
      <c r="YJ109" s="26"/>
      <c r="YK109" s="26"/>
      <c r="YL109" s="26"/>
      <c r="YM109" s="26"/>
      <c r="YN109" s="26"/>
      <c r="YO109" s="26"/>
      <c r="YP109" s="26"/>
      <c r="YQ109" s="26"/>
      <c r="YR109" s="26"/>
      <c r="YS109" s="26"/>
      <c r="YT109" s="26"/>
      <c r="YU109" s="26"/>
      <c r="YV109" s="26"/>
      <c r="YW109" s="26"/>
      <c r="YX109" s="26"/>
      <c r="YY109" s="26"/>
      <c r="YZ109" s="26"/>
      <c r="ZA109" s="26"/>
      <c r="ZB109" s="26"/>
      <c r="ZC109" s="26"/>
      <c r="ZD109" s="26"/>
      <c r="ZE109" s="26"/>
      <c r="ZF109" s="26"/>
      <c r="ZG109" s="26"/>
      <c r="ZH109" s="26"/>
      <c r="ZI109" s="26"/>
      <c r="ZJ109" s="26"/>
      <c r="ZK109" s="26"/>
      <c r="ZL109" s="26"/>
      <c r="ZM109" s="26"/>
      <c r="ZN109" s="26"/>
      <c r="ZO109" s="26"/>
      <c r="ZP109" s="26"/>
      <c r="ZQ109" s="26"/>
      <c r="ZR109" s="26"/>
      <c r="ZS109" s="26"/>
      <c r="ZT109" s="26"/>
      <c r="ZU109" s="26"/>
      <c r="ZV109" s="26"/>
      <c r="ZW109" s="26"/>
      <c r="ZX109" s="26"/>
      <c r="ZY109" s="26"/>
      <c r="ZZ109" s="26"/>
      <c r="AAA109" s="26"/>
      <c r="AAB109" s="26"/>
      <c r="AAC109" s="26"/>
      <c r="AAD109" s="26"/>
      <c r="AAE109" s="26"/>
      <c r="AAF109" s="26"/>
      <c r="AAG109" s="26"/>
      <c r="AAH109" s="26"/>
      <c r="AAI109" s="26"/>
      <c r="AAJ109" s="26"/>
      <c r="AAK109" s="26"/>
      <c r="AAL109" s="26"/>
      <c r="AAM109" s="26"/>
      <c r="AAN109" s="26"/>
      <c r="AAO109" s="26"/>
      <c r="AAP109" s="26"/>
      <c r="AAQ109" s="26"/>
      <c r="AAR109" s="26"/>
      <c r="AAS109" s="26"/>
      <c r="AAT109" s="26"/>
      <c r="AAU109" s="26"/>
      <c r="AAV109" s="26"/>
      <c r="AAW109" s="26"/>
      <c r="AAX109" s="26"/>
      <c r="AAY109" s="26"/>
      <c r="AAZ109" s="26"/>
      <c r="ABA109" s="26"/>
      <c r="ABB109" s="26"/>
      <c r="ABC109" s="26"/>
      <c r="ABD109" s="26"/>
      <c r="ABE109" s="26"/>
      <c r="ABF109" s="26"/>
      <c r="ABG109" s="26"/>
      <c r="ABH109" s="26"/>
      <c r="ABI109" s="26"/>
      <c r="ABJ109" s="26"/>
      <c r="ABK109" s="26"/>
      <c r="ABL109" s="26"/>
      <c r="ABM109" s="26"/>
      <c r="ABN109" s="26"/>
      <c r="ABO109" s="26"/>
      <c r="ABP109" s="26"/>
      <c r="ABQ109" s="26"/>
      <c r="ABR109" s="26"/>
      <c r="ABS109" s="26"/>
      <c r="ABT109" s="26"/>
      <c r="ABU109" s="26"/>
      <c r="ABV109" s="26"/>
      <c r="ABW109" s="26"/>
      <c r="ABX109" s="26"/>
      <c r="ABY109" s="26"/>
      <c r="ABZ109" s="26"/>
      <c r="ACA109" s="26"/>
      <c r="ACB109" s="26"/>
      <c r="ACC109" s="26"/>
      <c r="ACD109" s="26"/>
      <c r="ACE109" s="26"/>
      <c r="ACF109" s="26"/>
      <c r="ACG109" s="26"/>
      <c r="ACH109" s="26"/>
      <c r="ACI109" s="26"/>
      <c r="ACJ109" s="26"/>
      <c r="ACK109" s="26"/>
      <c r="ACL109" s="26"/>
      <c r="ACM109" s="26"/>
      <c r="ACN109" s="26"/>
      <c r="ACO109" s="26"/>
      <c r="ACP109" s="26"/>
      <c r="ACQ109" s="26"/>
      <c r="ACR109" s="26"/>
      <c r="ACS109" s="26"/>
      <c r="ACT109" s="26"/>
      <c r="ACU109" s="26"/>
      <c r="ACV109" s="26"/>
      <c r="ACW109" s="26"/>
      <c r="ACX109" s="26"/>
      <c r="ACY109" s="26"/>
      <c r="ACZ109" s="26"/>
      <c r="ADA109" s="26"/>
      <c r="ADB109" s="26"/>
      <c r="ADC109" s="26"/>
      <c r="ADD109" s="26"/>
      <c r="ADE109" s="26"/>
      <c r="ADF109" s="26"/>
      <c r="ADG109" s="26"/>
      <c r="ADH109" s="26"/>
      <c r="ADI109" s="26"/>
      <c r="ADJ109" s="26"/>
      <c r="ADK109" s="26"/>
      <c r="ADL109" s="26"/>
      <c r="ADM109" s="26"/>
      <c r="ADN109" s="26"/>
      <c r="ADO109" s="26"/>
      <c r="ADP109" s="26"/>
      <c r="ADQ109" s="26"/>
      <c r="ADR109" s="26"/>
      <c r="ADS109" s="26"/>
      <c r="ADT109" s="26"/>
      <c r="ADU109" s="26"/>
      <c r="ADV109" s="26"/>
      <c r="ADW109" s="26"/>
      <c r="ADX109" s="26"/>
      <c r="ADY109" s="26"/>
      <c r="ADZ109" s="26"/>
      <c r="AEA109" s="26"/>
      <c r="AEB109" s="26"/>
      <c r="AEC109" s="26"/>
      <c r="AED109" s="26"/>
      <c r="AEE109" s="26"/>
      <c r="AEF109" s="26"/>
      <c r="AEG109" s="26"/>
      <c r="AEH109" s="26"/>
      <c r="AEI109" s="26"/>
      <c r="AEJ109" s="26"/>
      <c r="AEK109" s="26"/>
      <c r="AEL109" s="26"/>
      <c r="AEM109" s="26"/>
      <c r="AEN109" s="26"/>
      <c r="AEO109" s="26"/>
      <c r="AEP109" s="26"/>
      <c r="AEQ109" s="26"/>
      <c r="AER109" s="26"/>
      <c r="AES109" s="26"/>
      <c r="AET109" s="26"/>
      <c r="AEU109" s="26"/>
      <c r="AEV109" s="26"/>
      <c r="AEW109" s="26"/>
      <c r="AEX109" s="26"/>
      <c r="AEY109" s="26"/>
      <c r="AEZ109" s="26"/>
      <c r="AFA109" s="26"/>
      <c r="AFB109" s="26"/>
      <c r="AFC109" s="26"/>
      <c r="AFD109" s="26"/>
      <c r="AFE109" s="26"/>
      <c r="AFF109" s="26"/>
      <c r="AFG109" s="26"/>
      <c r="AFH109" s="26"/>
      <c r="AFI109" s="26"/>
      <c r="AFJ109" s="26"/>
      <c r="AFK109" s="26"/>
      <c r="AFL109" s="26"/>
      <c r="AFM109" s="26"/>
      <c r="AFN109" s="26"/>
      <c r="AFO109" s="26"/>
      <c r="AFP109" s="26"/>
      <c r="AFQ109" s="26"/>
      <c r="AFR109" s="26"/>
      <c r="AFS109" s="26"/>
      <c r="AFT109" s="26"/>
      <c r="AFU109" s="26"/>
      <c r="AFV109" s="26"/>
      <c r="AFW109" s="26"/>
      <c r="AFX109" s="26"/>
      <c r="AFY109" s="26"/>
      <c r="AFZ109" s="26"/>
      <c r="AGA109" s="26"/>
      <c r="AGB109" s="26"/>
      <c r="AGC109" s="26"/>
      <c r="AGD109" s="26"/>
      <c r="AGE109" s="26"/>
      <c r="AGF109" s="26"/>
      <c r="AGG109" s="26"/>
      <c r="AGH109" s="26"/>
      <c r="AGI109" s="26"/>
      <c r="AGJ109" s="26"/>
      <c r="AGK109" s="26"/>
      <c r="AGL109" s="26"/>
      <c r="AGM109" s="26"/>
      <c r="AGN109" s="26"/>
      <c r="AGO109" s="26"/>
      <c r="AGP109" s="26"/>
      <c r="AGQ109" s="26"/>
      <c r="AGR109" s="26"/>
      <c r="AGS109" s="26"/>
      <c r="AGT109" s="26"/>
      <c r="AGU109" s="26"/>
      <c r="AGV109" s="26"/>
      <c r="AGW109" s="26"/>
      <c r="AGX109" s="26"/>
      <c r="AGY109" s="26"/>
      <c r="AGZ109" s="26"/>
      <c r="AHA109" s="26"/>
      <c r="AHB109" s="26"/>
      <c r="AHC109" s="26"/>
      <c r="AHD109" s="26"/>
      <c r="AHE109" s="26"/>
      <c r="AHF109" s="26"/>
      <c r="AHG109" s="26"/>
      <c r="AHH109" s="26"/>
      <c r="AHI109" s="26"/>
      <c r="AHJ109" s="26"/>
      <c r="AHK109" s="26"/>
      <c r="AHL109" s="26"/>
      <c r="AHM109" s="26"/>
      <c r="AHN109" s="26"/>
      <c r="AHO109" s="26"/>
      <c r="AHP109" s="26"/>
      <c r="AHQ109" s="26"/>
      <c r="AHR109" s="26"/>
      <c r="AHS109" s="26"/>
      <c r="AHT109" s="26"/>
      <c r="AHU109" s="26"/>
      <c r="AHV109" s="26"/>
      <c r="AHW109" s="26"/>
      <c r="AHX109" s="26"/>
      <c r="AHY109" s="26"/>
      <c r="AHZ109" s="26"/>
      <c r="AIA109" s="26"/>
      <c r="AIB109" s="26"/>
      <c r="AIC109" s="26"/>
      <c r="AID109" s="26"/>
      <c r="AIE109" s="26"/>
      <c r="AIF109" s="26"/>
      <c r="AIG109" s="26"/>
      <c r="AIH109" s="26"/>
      <c r="AII109" s="26"/>
      <c r="AIJ109" s="26"/>
      <c r="AIK109" s="26"/>
      <c r="AIL109" s="26"/>
      <c r="AIM109" s="26"/>
      <c r="AIN109" s="26"/>
      <c r="AIO109" s="26"/>
      <c r="AIP109" s="26"/>
      <c r="AIQ109" s="26"/>
      <c r="AIR109" s="26"/>
      <c r="AIS109" s="26"/>
      <c r="AIT109" s="26"/>
      <c r="AIU109" s="26"/>
      <c r="AIV109" s="26"/>
      <c r="AIW109" s="26"/>
      <c r="AIX109" s="26"/>
      <c r="AIY109" s="26"/>
      <c r="AIZ109" s="26"/>
      <c r="AJA109" s="26"/>
      <c r="AJB109" s="26"/>
      <c r="AJC109" s="26"/>
      <c r="AJD109" s="26"/>
      <c r="AJE109" s="26"/>
      <c r="AJF109" s="26"/>
      <c r="AJG109" s="26"/>
      <c r="AJH109" s="26"/>
      <c r="AJI109" s="26"/>
      <c r="AJJ109" s="26"/>
      <c r="AJK109" s="26"/>
      <c r="AJL109" s="26"/>
      <c r="AJM109" s="26"/>
      <c r="AJN109" s="26"/>
      <c r="AJO109" s="26"/>
      <c r="AJP109" s="26"/>
      <c r="AJQ109" s="26"/>
      <c r="AJR109" s="26"/>
      <c r="AJS109" s="26"/>
      <c r="AJT109" s="26"/>
      <c r="AJU109" s="26"/>
      <c r="AJV109" s="26"/>
      <c r="AJW109" s="26"/>
      <c r="AJX109" s="26"/>
      <c r="AJY109" s="26"/>
      <c r="AJZ109" s="26"/>
      <c r="AKA109" s="26"/>
      <c r="AKB109" s="26"/>
      <c r="AKC109" s="26"/>
      <c r="AKD109" s="26"/>
      <c r="AKE109" s="26"/>
      <c r="AKF109" s="26"/>
      <c r="AKG109" s="26"/>
      <c r="AKH109" s="26"/>
      <c r="AKI109" s="26"/>
      <c r="AKJ109" s="26"/>
      <c r="AKK109" s="26"/>
      <c r="AKL109" s="26"/>
      <c r="AKM109" s="26"/>
      <c r="AKN109" s="26"/>
      <c r="AKO109" s="26"/>
      <c r="AKP109" s="26"/>
      <c r="AKQ109" s="26"/>
      <c r="AKR109" s="26"/>
      <c r="AKS109" s="26"/>
      <c r="AKT109" s="26"/>
      <c r="AKU109" s="26"/>
      <c r="AKV109" s="26"/>
      <c r="AKW109" s="26"/>
      <c r="AKX109" s="26"/>
      <c r="AKY109" s="26"/>
      <c r="AKZ109" s="26"/>
      <c r="ALA109" s="26"/>
      <c r="ALB109" s="26"/>
      <c r="ALC109" s="26"/>
      <c r="ALD109" s="26"/>
      <c r="ALE109" s="26"/>
      <c r="ALF109" s="26"/>
      <c r="ALG109" s="26"/>
      <c r="ALH109" s="26"/>
      <c r="ALI109" s="26"/>
      <c r="ALJ109" s="26"/>
      <c r="ALK109" s="26"/>
      <c r="ALL109" s="26"/>
      <c r="ALM109" s="26"/>
      <c r="ALN109" s="26"/>
      <c r="ALO109" s="26"/>
      <c r="ALP109" s="26"/>
      <c r="ALQ109" s="26"/>
      <c r="ALR109" s="26"/>
      <c r="ALS109" s="26"/>
      <c r="ALT109" s="26"/>
      <c r="ALU109" s="26"/>
      <c r="ALV109" s="26"/>
      <c r="ALW109" s="26"/>
      <c r="ALX109" s="26"/>
      <c r="ALY109" s="26"/>
      <c r="ALZ109" s="26"/>
      <c r="AMA109" s="26"/>
      <c r="AMB109" s="26"/>
      <c r="AMC109" s="26"/>
      <c r="AMD109" s="26"/>
      <c r="AME109" s="26"/>
      <c r="AMF109" s="26"/>
      <c r="AMG109" s="26"/>
      <c r="AMH109" s="26"/>
      <c r="AMI109" s="26"/>
      <c r="AMJ109" s="26"/>
      <c r="AMK109" s="26"/>
      <c r="AML109" s="26"/>
      <c r="AMM109" s="26"/>
      <c r="AMN109" s="26"/>
      <c r="AMO109" s="26"/>
      <c r="AMP109" s="26"/>
      <c r="AMQ109" s="26"/>
    </row>
    <row r="110" spans="1:1031" s="27" customFormat="1" ht="99.75" customHeight="1" thickBot="1" x14ac:dyDescent="0.3">
      <c r="A110" s="93">
        <v>90</v>
      </c>
      <c r="B110" s="258"/>
      <c r="C110" s="164" t="s">
        <v>95</v>
      </c>
      <c r="D110" s="165" t="s">
        <v>268</v>
      </c>
      <c r="E110" s="28" t="s">
        <v>378</v>
      </c>
      <c r="F110" s="23" t="s">
        <v>269</v>
      </c>
      <c r="G110" s="22" t="s">
        <v>253</v>
      </c>
      <c r="H110" s="38" t="s">
        <v>294</v>
      </c>
      <c r="I110" s="39">
        <v>43191</v>
      </c>
      <c r="J110" s="39">
        <v>44196</v>
      </c>
      <c r="K110" s="12" t="s">
        <v>164</v>
      </c>
      <c r="L110" s="12" t="s">
        <v>29</v>
      </c>
      <c r="M110" s="12" t="s">
        <v>30</v>
      </c>
      <c r="N110" s="12" t="s">
        <v>30</v>
      </c>
      <c r="O110" s="12" t="s">
        <v>31</v>
      </c>
      <c r="P110" s="22">
        <v>121</v>
      </c>
      <c r="Q110" s="60">
        <v>273903216.82999998</v>
      </c>
      <c r="R110" s="46">
        <v>0</v>
      </c>
      <c r="S110" s="60">
        <v>48789149.659999996</v>
      </c>
      <c r="T110" s="113">
        <f t="shared" si="14"/>
        <v>322692366.49000001</v>
      </c>
      <c r="U110" s="60">
        <v>0</v>
      </c>
      <c r="V110" s="60">
        <v>22926849.75</v>
      </c>
      <c r="W110" s="113">
        <f t="shared" si="4"/>
        <v>345619216.24000001</v>
      </c>
      <c r="X110" s="14" t="s">
        <v>32</v>
      </c>
      <c r="Y110" s="31">
        <v>3</v>
      </c>
      <c r="Z110" s="87">
        <f>33704035.54+6730165.8+6797709.54+6833611.48+6927070.97+7007460.53+14139070.83+7086806.07+7119180.38</f>
        <v>96345111.139999986</v>
      </c>
      <c r="AA110" s="24">
        <v>0</v>
      </c>
      <c r="AB110" s="102"/>
      <c r="AC110" s="102"/>
      <c r="AD110" s="102"/>
      <c r="AE110" s="102"/>
      <c r="AF110" s="103"/>
      <c r="AG110" s="238"/>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c r="IW110" s="26"/>
      <c r="IX110" s="26"/>
      <c r="IY110" s="26"/>
      <c r="IZ110" s="26"/>
      <c r="JA110" s="26"/>
      <c r="JB110" s="26"/>
      <c r="JC110" s="26"/>
      <c r="JD110" s="26"/>
      <c r="JE110" s="26"/>
      <c r="JF110" s="26"/>
      <c r="JG110" s="26"/>
      <c r="JH110" s="26"/>
      <c r="JI110" s="26"/>
      <c r="JJ110" s="26"/>
      <c r="JK110" s="26"/>
      <c r="JL110" s="26"/>
      <c r="JM110" s="26"/>
      <c r="JN110" s="26"/>
      <c r="JO110" s="26"/>
      <c r="JP110" s="26"/>
      <c r="JQ110" s="26"/>
      <c r="JR110" s="26"/>
      <c r="JS110" s="26"/>
      <c r="JT110" s="26"/>
      <c r="JU110" s="26"/>
      <c r="JV110" s="26"/>
      <c r="JW110" s="26"/>
      <c r="JX110" s="26"/>
      <c r="JY110" s="26"/>
      <c r="JZ110" s="26"/>
      <c r="KA110" s="26"/>
      <c r="KB110" s="26"/>
      <c r="KC110" s="26"/>
      <c r="KD110" s="26"/>
      <c r="KE110" s="26"/>
      <c r="KF110" s="26"/>
      <c r="KG110" s="26"/>
      <c r="KH110" s="26"/>
      <c r="KI110" s="26"/>
      <c r="KJ110" s="26"/>
      <c r="KK110" s="26"/>
      <c r="KL110" s="26"/>
      <c r="KM110" s="26"/>
      <c r="KN110" s="26"/>
      <c r="KO110" s="26"/>
      <c r="KP110" s="26"/>
      <c r="KQ110" s="26"/>
      <c r="KR110" s="26"/>
      <c r="KS110" s="26"/>
      <c r="KT110" s="26"/>
      <c r="KU110" s="26"/>
      <c r="KV110" s="26"/>
      <c r="KW110" s="26"/>
      <c r="KX110" s="26"/>
      <c r="KY110" s="26"/>
      <c r="KZ110" s="26"/>
      <c r="LA110" s="26"/>
      <c r="LB110" s="26"/>
      <c r="LC110" s="26"/>
      <c r="LD110" s="26"/>
      <c r="LE110" s="26"/>
      <c r="LF110" s="26"/>
      <c r="LG110" s="26"/>
      <c r="LH110" s="26"/>
      <c r="LI110" s="26"/>
      <c r="LJ110" s="26"/>
      <c r="LK110" s="26"/>
      <c r="LL110" s="26"/>
      <c r="LM110" s="26"/>
      <c r="LN110" s="26"/>
      <c r="LO110" s="26"/>
      <c r="LP110" s="26"/>
      <c r="LQ110" s="26"/>
      <c r="LR110" s="26"/>
      <c r="LS110" s="26"/>
      <c r="LT110" s="26"/>
      <c r="LU110" s="26"/>
      <c r="LV110" s="26"/>
      <c r="LW110" s="26"/>
      <c r="LX110" s="26"/>
      <c r="LY110" s="26"/>
      <c r="LZ110" s="26"/>
      <c r="MA110" s="26"/>
      <c r="MB110" s="26"/>
      <c r="MC110" s="26"/>
      <c r="MD110" s="26"/>
      <c r="ME110" s="26"/>
      <c r="MF110" s="26"/>
      <c r="MG110" s="26"/>
      <c r="MH110" s="26"/>
      <c r="MI110" s="26"/>
      <c r="MJ110" s="26"/>
      <c r="MK110" s="26"/>
      <c r="ML110" s="26"/>
      <c r="MM110" s="26"/>
      <c r="MN110" s="26"/>
      <c r="MO110" s="26"/>
      <c r="MP110" s="26"/>
      <c r="MQ110" s="26"/>
      <c r="MR110" s="26"/>
      <c r="MS110" s="26"/>
      <c r="MT110" s="26"/>
      <c r="MU110" s="26"/>
      <c r="MV110" s="26"/>
      <c r="MW110" s="26"/>
      <c r="MX110" s="26"/>
      <c r="MY110" s="26"/>
      <c r="MZ110" s="26"/>
      <c r="NA110" s="26"/>
      <c r="NB110" s="26"/>
      <c r="NC110" s="26"/>
      <c r="ND110" s="26"/>
      <c r="NE110" s="26"/>
      <c r="NF110" s="26"/>
      <c r="NG110" s="26"/>
      <c r="NH110" s="26"/>
      <c r="NI110" s="26"/>
      <c r="NJ110" s="26"/>
      <c r="NK110" s="26"/>
      <c r="NL110" s="26"/>
      <c r="NM110" s="26"/>
      <c r="NN110" s="26"/>
      <c r="NO110" s="26"/>
      <c r="NP110" s="26"/>
      <c r="NQ110" s="26"/>
      <c r="NR110" s="26"/>
      <c r="NS110" s="26"/>
      <c r="NT110" s="26"/>
      <c r="NU110" s="26"/>
      <c r="NV110" s="26"/>
      <c r="NW110" s="26"/>
      <c r="NX110" s="26"/>
      <c r="NY110" s="26"/>
      <c r="NZ110" s="26"/>
      <c r="OA110" s="26"/>
      <c r="OB110" s="26"/>
      <c r="OC110" s="26"/>
      <c r="OD110" s="26"/>
      <c r="OE110" s="26"/>
      <c r="OF110" s="26"/>
      <c r="OG110" s="26"/>
      <c r="OH110" s="26"/>
      <c r="OI110" s="26"/>
      <c r="OJ110" s="26"/>
      <c r="OK110" s="26"/>
      <c r="OL110" s="26"/>
      <c r="OM110" s="26"/>
      <c r="ON110" s="26"/>
      <c r="OO110" s="26"/>
      <c r="OP110" s="26"/>
      <c r="OQ110" s="26"/>
      <c r="OR110" s="26"/>
      <c r="OS110" s="26"/>
      <c r="OT110" s="26"/>
      <c r="OU110" s="26"/>
      <c r="OV110" s="26"/>
      <c r="OW110" s="26"/>
      <c r="OX110" s="26"/>
      <c r="OY110" s="26"/>
      <c r="OZ110" s="26"/>
      <c r="PA110" s="26"/>
      <c r="PB110" s="26"/>
      <c r="PC110" s="26"/>
      <c r="PD110" s="26"/>
      <c r="PE110" s="26"/>
      <c r="PF110" s="26"/>
      <c r="PG110" s="26"/>
      <c r="PH110" s="26"/>
      <c r="PI110" s="26"/>
      <c r="PJ110" s="26"/>
      <c r="PK110" s="26"/>
      <c r="PL110" s="26"/>
      <c r="PM110" s="26"/>
      <c r="PN110" s="26"/>
      <c r="PO110" s="26"/>
      <c r="PP110" s="26"/>
      <c r="PQ110" s="26"/>
      <c r="PR110" s="26"/>
      <c r="PS110" s="26"/>
      <c r="PT110" s="26"/>
      <c r="PU110" s="26"/>
      <c r="PV110" s="26"/>
      <c r="PW110" s="26"/>
      <c r="PX110" s="26"/>
      <c r="PY110" s="26"/>
      <c r="PZ110" s="26"/>
      <c r="QA110" s="26"/>
      <c r="QB110" s="26"/>
      <c r="QC110" s="26"/>
      <c r="QD110" s="26"/>
      <c r="QE110" s="26"/>
      <c r="QF110" s="26"/>
      <c r="QG110" s="26"/>
      <c r="QH110" s="26"/>
      <c r="QI110" s="26"/>
      <c r="QJ110" s="26"/>
      <c r="QK110" s="26"/>
      <c r="QL110" s="26"/>
      <c r="QM110" s="26"/>
      <c r="QN110" s="26"/>
      <c r="QO110" s="26"/>
      <c r="QP110" s="26"/>
      <c r="QQ110" s="26"/>
      <c r="QR110" s="26"/>
      <c r="QS110" s="26"/>
      <c r="QT110" s="26"/>
      <c r="QU110" s="26"/>
      <c r="QV110" s="26"/>
      <c r="QW110" s="26"/>
      <c r="QX110" s="26"/>
      <c r="QY110" s="26"/>
      <c r="QZ110" s="26"/>
      <c r="RA110" s="26"/>
      <c r="RB110" s="26"/>
      <c r="RC110" s="26"/>
      <c r="RD110" s="26"/>
      <c r="RE110" s="26"/>
      <c r="RF110" s="26"/>
      <c r="RG110" s="26"/>
      <c r="RH110" s="26"/>
      <c r="RI110" s="26"/>
      <c r="RJ110" s="26"/>
      <c r="RK110" s="26"/>
      <c r="RL110" s="26"/>
      <c r="RM110" s="26"/>
      <c r="RN110" s="26"/>
      <c r="RO110" s="26"/>
      <c r="RP110" s="26"/>
      <c r="RQ110" s="26"/>
      <c r="RR110" s="26"/>
      <c r="RS110" s="26"/>
      <c r="RT110" s="26"/>
      <c r="RU110" s="26"/>
      <c r="RV110" s="26"/>
      <c r="RW110" s="26"/>
      <c r="RX110" s="26"/>
      <c r="RY110" s="26"/>
      <c r="RZ110" s="26"/>
      <c r="SA110" s="26"/>
      <c r="SB110" s="26"/>
      <c r="SC110" s="26"/>
      <c r="SD110" s="26"/>
      <c r="SE110" s="26"/>
      <c r="SF110" s="26"/>
      <c r="SG110" s="26"/>
      <c r="SH110" s="26"/>
      <c r="SI110" s="26"/>
      <c r="SJ110" s="26"/>
      <c r="SK110" s="26"/>
      <c r="SL110" s="26"/>
      <c r="SM110" s="26"/>
      <c r="SN110" s="26"/>
      <c r="SO110" s="26"/>
      <c r="SP110" s="26"/>
      <c r="SQ110" s="26"/>
      <c r="SR110" s="26"/>
      <c r="SS110" s="26"/>
      <c r="ST110" s="26"/>
      <c r="SU110" s="26"/>
      <c r="SV110" s="26"/>
      <c r="SW110" s="26"/>
      <c r="SX110" s="26"/>
      <c r="SY110" s="26"/>
      <c r="SZ110" s="26"/>
      <c r="TA110" s="26"/>
      <c r="TB110" s="26"/>
      <c r="TC110" s="26"/>
      <c r="TD110" s="26"/>
      <c r="TE110" s="26"/>
      <c r="TF110" s="26"/>
      <c r="TG110" s="26"/>
      <c r="TH110" s="26"/>
      <c r="TI110" s="26"/>
      <c r="TJ110" s="26"/>
      <c r="TK110" s="26"/>
      <c r="TL110" s="26"/>
      <c r="TM110" s="26"/>
      <c r="TN110" s="26"/>
      <c r="TO110" s="26"/>
      <c r="TP110" s="26"/>
      <c r="TQ110" s="26"/>
      <c r="TR110" s="26"/>
      <c r="TS110" s="26"/>
      <c r="TT110" s="26"/>
      <c r="TU110" s="26"/>
      <c r="TV110" s="26"/>
      <c r="TW110" s="26"/>
      <c r="TX110" s="26"/>
      <c r="TY110" s="26"/>
      <c r="TZ110" s="26"/>
      <c r="UA110" s="26"/>
      <c r="UB110" s="26"/>
      <c r="UC110" s="26"/>
      <c r="UD110" s="26"/>
      <c r="UE110" s="26"/>
      <c r="UF110" s="26"/>
      <c r="UG110" s="26"/>
      <c r="UH110" s="26"/>
      <c r="UI110" s="26"/>
      <c r="UJ110" s="26"/>
      <c r="UK110" s="26"/>
      <c r="UL110" s="26"/>
      <c r="UM110" s="26"/>
      <c r="UN110" s="26"/>
      <c r="UO110" s="26"/>
      <c r="UP110" s="26"/>
      <c r="UQ110" s="26"/>
      <c r="UR110" s="26"/>
      <c r="US110" s="26"/>
      <c r="UT110" s="26"/>
      <c r="UU110" s="26"/>
      <c r="UV110" s="26"/>
      <c r="UW110" s="26"/>
      <c r="UX110" s="26"/>
      <c r="UY110" s="26"/>
      <c r="UZ110" s="26"/>
      <c r="VA110" s="26"/>
      <c r="VB110" s="26"/>
      <c r="VC110" s="26"/>
      <c r="VD110" s="26"/>
      <c r="VE110" s="26"/>
      <c r="VF110" s="26"/>
      <c r="VG110" s="26"/>
      <c r="VH110" s="26"/>
      <c r="VI110" s="26"/>
      <c r="VJ110" s="26"/>
      <c r="VK110" s="26"/>
      <c r="VL110" s="26"/>
      <c r="VM110" s="26"/>
      <c r="VN110" s="26"/>
      <c r="VO110" s="26"/>
      <c r="VP110" s="26"/>
      <c r="VQ110" s="26"/>
      <c r="VR110" s="26"/>
      <c r="VS110" s="26"/>
      <c r="VT110" s="26"/>
      <c r="VU110" s="26"/>
      <c r="VV110" s="26"/>
      <c r="VW110" s="26"/>
      <c r="VX110" s="26"/>
      <c r="VY110" s="26"/>
      <c r="VZ110" s="26"/>
      <c r="WA110" s="26"/>
      <c r="WB110" s="26"/>
      <c r="WC110" s="26"/>
      <c r="WD110" s="26"/>
      <c r="WE110" s="26"/>
      <c r="WF110" s="26"/>
      <c r="WG110" s="26"/>
      <c r="WH110" s="26"/>
      <c r="WI110" s="26"/>
      <c r="WJ110" s="26"/>
      <c r="WK110" s="26"/>
      <c r="WL110" s="26"/>
      <c r="WM110" s="26"/>
      <c r="WN110" s="26"/>
      <c r="WO110" s="26"/>
      <c r="WP110" s="26"/>
      <c r="WQ110" s="26"/>
      <c r="WR110" s="26"/>
      <c r="WS110" s="26"/>
      <c r="WT110" s="26"/>
      <c r="WU110" s="26"/>
      <c r="WV110" s="26"/>
      <c r="WW110" s="26"/>
      <c r="WX110" s="26"/>
      <c r="WY110" s="26"/>
      <c r="WZ110" s="26"/>
      <c r="XA110" s="26"/>
      <c r="XB110" s="26"/>
      <c r="XC110" s="26"/>
      <c r="XD110" s="26"/>
      <c r="XE110" s="26"/>
      <c r="XF110" s="26"/>
      <c r="XG110" s="26"/>
      <c r="XH110" s="26"/>
      <c r="XI110" s="26"/>
      <c r="XJ110" s="26"/>
      <c r="XK110" s="26"/>
      <c r="XL110" s="26"/>
      <c r="XM110" s="26"/>
      <c r="XN110" s="26"/>
      <c r="XO110" s="26"/>
      <c r="XP110" s="26"/>
      <c r="XQ110" s="26"/>
      <c r="XR110" s="26"/>
      <c r="XS110" s="26"/>
      <c r="XT110" s="26"/>
      <c r="XU110" s="26"/>
      <c r="XV110" s="26"/>
      <c r="XW110" s="26"/>
      <c r="XX110" s="26"/>
      <c r="XY110" s="26"/>
      <c r="XZ110" s="26"/>
      <c r="YA110" s="26"/>
      <c r="YB110" s="26"/>
      <c r="YC110" s="26"/>
      <c r="YD110" s="26"/>
      <c r="YE110" s="26"/>
      <c r="YF110" s="26"/>
      <c r="YG110" s="26"/>
      <c r="YH110" s="26"/>
      <c r="YI110" s="26"/>
      <c r="YJ110" s="26"/>
      <c r="YK110" s="26"/>
      <c r="YL110" s="26"/>
      <c r="YM110" s="26"/>
      <c r="YN110" s="26"/>
      <c r="YO110" s="26"/>
      <c r="YP110" s="26"/>
      <c r="YQ110" s="26"/>
      <c r="YR110" s="26"/>
      <c r="YS110" s="26"/>
      <c r="YT110" s="26"/>
      <c r="YU110" s="26"/>
      <c r="YV110" s="26"/>
      <c r="YW110" s="26"/>
      <c r="YX110" s="26"/>
      <c r="YY110" s="26"/>
      <c r="YZ110" s="26"/>
      <c r="ZA110" s="26"/>
      <c r="ZB110" s="26"/>
      <c r="ZC110" s="26"/>
      <c r="ZD110" s="26"/>
      <c r="ZE110" s="26"/>
      <c r="ZF110" s="26"/>
      <c r="ZG110" s="26"/>
      <c r="ZH110" s="26"/>
      <c r="ZI110" s="26"/>
      <c r="ZJ110" s="26"/>
      <c r="ZK110" s="26"/>
      <c r="ZL110" s="26"/>
      <c r="ZM110" s="26"/>
      <c r="ZN110" s="26"/>
      <c r="ZO110" s="26"/>
      <c r="ZP110" s="26"/>
      <c r="ZQ110" s="26"/>
      <c r="ZR110" s="26"/>
      <c r="ZS110" s="26"/>
      <c r="ZT110" s="26"/>
      <c r="ZU110" s="26"/>
      <c r="ZV110" s="26"/>
      <c r="ZW110" s="26"/>
      <c r="ZX110" s="26"/>
      <c r="ZY110" s="26"/>
      <c r="ZZ110" s="26"/>
      <c r="AAA110" s="26"/>
      <c r="AAB110" s="26"/>
      <c r="AAC110" s="26"/>
      <c r="AAD110" s="26"/>
      <c r="AAE110" s="26"/>
      <c r="AAF110" s="26"/>
      <c r="AAG110" s="26"/>
      <c r="AAH110" s="26"/>
      <c r="AAI110" s="26"/>
      <c r="AAJ110" s="26"/>
      <c r="AAK110" s="26"/>
      <c r="AAL110" s="26"/>
      <c r="AAM110" s="26"/>
      <c r="AAN110" s="26"/>
      <c r="AAO110" s="26"/>
      <c r="AAP110" s="26"/>
      <c r="AAQ110" s="26"/>
      <c r="AAR110" s="26"/>
      <c r="AAS110" s="26"/>
      <c r="AAT110" s="26"/>
      <c r="AAU110" s="26"/>
      <c r="AAV110" s="26"/>
      <c r="AAW110" s="26"/>
      <c r="AAX110" s="26"/>
      <c r="AAY110" s="26"/>
      <c r="AAZ110" s="26"/>
      <c r="ABA110" s="26"/>
      <c r="ABB110" s="26"/>
      <c r="ABC110" s="26"/>
      <c r="ABD110" s="26"/>
      <c r="ABE110" s="26"/>
      <c r="ABF110" s="26"/>
      <c r="ABG110" s="26"/>
      <c r="ABH110" s="26"/>
      <c r="ABI110" s="26"/>
      <c r="ABJ110" s="26"/>
      <c r="ABK110" s="26"/>
      <c r="ABL110" s="26"/>
      <c r="ABM110" s="26"/>
      <c r="ABN110" s="26"/>
      <c r="ABO110" s="26"/>
      <c r="ABP110" s="26"/>
      <c r="ABQ110" s="26"/>
      <c r="ABR110" s="26"/>
      <c r="ABS110" s="26"/>
      <c r="ABT110" s="26"/>
      <c r="ABU110" s="26"/>
      <c r="ABV110" s="26"/>
      <c r="ABW110" s="26"/>
      <c r="ABX110" s="26"/>
      <c r="ABY110" s="26"/>
      <c r="ABZ110" s="26"/>
      <c r="ACA110" s="26"/>
      <c r="ACB110" s="26"/>
      <c r="ACC110" s="26"/>
      <c r="ACD110" s="26"/>
      <c r="ACE110" s="26"/>
      <c r="ACF110" s="26"/>
      <c r="ACG110" s="26"/>
      <c r="ACH110" s="26"/>
      <c r="ACI110" s="26"/>
      <c r="ACJ110" s="26"/>
      <c r="ACK110" s="26"/>
      <c r="ACL110" s="26"/>
      <c r="ACM110" s="26"/>
      <c r="ACN110" s="26"/>
      <c r="ACO110" s="26"/>
      <c r="ACP110" s="26"/>
      <c r="ACQ110" s="26"/>
      <c r="ACR110" s="26"/>
      <c r="ACS110" s="26"/>
      <c r="ACT110" s="26"/>
      <c r="ACU110" s="26"/>
      <c r="ACV110" s="26"/>
      <c r="ACW110" s="26"/>
      <c r="ACX110" s="26"/>
      <c r="ACY110" s="26"/>
      <c r="ACZ110" s="26"/>
      <c r="ADA110" s="26"/>
      <c r="ADB110" s="26"/>
      <c r="ADC110" s="26"/>
      <c r="ADD110" s="26"/>
      <c r="ADE110" s="26"/>
      <c r="ADF110" s="26"/>
      <c r="ADG110" s="26"/>
      <c r="ADH110" s="26"/>
      <c r="ADI110" s="26"/>
      <c r="ADJ110" s="26"/>
      <c r="ADK110" s="26"/>
      <c r="ADL110" s="26"/>
      <c r="ADM110" s="26"/>
      <c r="ADN110" s="26"/>
      <c r="ADO110" s="26"/>
      <c r="ADP110" s="26"/>
      <c r="ADQ110" s="26"/>
      <c r="ADR110" s="26"/>
      <c r="ADS110" s="26"/>
      <c r="ADT110" s="26"/>
      <c r="ADU110" s="26"/>
      <c r="ADV110" s="26"/>
      <c r="ADW110" s="26"/>
      <c r="ADX110" s="26"/>
      <c r="ADY110" s="26"/>
      <c r="ADZ110" s="26"/>
      <c r="AEA110" s="26"/>
      <c r="AEB110" s="26"/>
      <c r="AEC110" s="26"/>
      <c r="AED110" s="26"/>
      <c r="AEE110" s="26"/>
      <c r="AEF110" s="26"/>
      <c r="AEG110" s="26"/>
      <c r="AEH110" s="26"/>
      <c r="AEI110" s="26"/>
      <c r="AEJ110" s="26"/>
      <c r="AEK110" s="26"/>
      <c r="AEL110" s="26"/>
      <c r="AEM110" s="26"/>
      <c r="AEN110" s="26"/>
      <c r="AEO110" s="26"/>
      <c r="AEP110" s="26"/>
      <c r="AEQ110" s="26"/>
      <c r="AER110" s="26"/>
      <c r="AES110" s="26"/>
      <c r="AET110" s="26"/>
      <c r="AEU110" s="26"/>
      <c r="AEV110" s="26"/>
      <c r="AEW110" s="26"/>
      <c r="AEX110" s="26"/>
      <c r="AEY110" s="26"/>
      <c r="AEZ110" s="26"/>
      <c r="AFA110" s="26"/>
      <c r="AFB110" s="26"/>
      <c r="AFC110" s="26"/>
      <c r="AFD110" s="26"/>
      <c r="AFE110" s="26"/>
      <c r="AFF110" s="26"/>
      <c r="AFG110" s="26"/>
      <c r="AFH110" s="26"/>
      <c r="AFI110" s="26"/>
      <c r="AFJ110" s="26"/>
      <c r="AFK110" s="26"/>
      <c r="AFL110" s="26"/>
      <c r="AFM110" s="26"/>
      <c r="AFN110" s="26"/>
      <c r="AFO110" s="26"/>
      <c r="AFP110" s="26"/>
      <c r="AFQ110" s="26"/>
      <c r="AFR110" s="26"/>
      <c r="AFS110" s="26"/>
      <c r="AFT110" s="26"/>
      <c r="AFU110" s="26"/>
      <c r="AFV110" s="26"/>
      <c r="AFW110" s="26"/>
      <c r="AFX110" s="26"/>
      <c r="AFY110" s="26"/>
      <c r="AFZ110" s="26"/>
      <c r="AGA110" s="26"/>
      <c r="AGB110" s="26"/>
      <c r="AGC110" s="26"/>
      <c r="AGD110" s="26"/>
      <c r="AGE110" s="26"/>
      <c r="AGF110" s="26"/>
      <c r="AGG110" s="26"/>
      <c r="AGH110" s="26"/>
      <c r="AGI110" s="26"/>
      <c r="AGJ110" s="26"/>
      <c r="AGK110" s="26"/>
      <c r="AGL110" s="26"/>
      <c r="AGM110" s="26"/>
      <c r="AGN110" s="26"/>
      <c r="AGO110" s="26"/>
      <c r="AGP110" s="26"/>
      <c r="AGQ110" s="26"/>
      <c r="AGR110" s="26"/>
      <c r="AGS110" s="26"/>
      <c r="AGT110" s="26"/>
      <c r="AGU110" s="26"/>
      <c r="AGV110" s="26"/>
      <c r="AGW110" s="26"/>
      <c r="AGX110" s="26"/>
      <c r="AGY110" s="26"/>
      <c r="AGZ110" s="26"/>
      <c r="AHA110" s="26"/>
      <c r="AHB110" s="26"/>
      <c r="AHC110" s="26"/>
      <c r="AHD110" s="26"/>
      <c r="AHE110" s="26"/>
      <c r="AHF110" s="26"/>
      <c r="AHG110" s="26"/>
      <c r="AHH110" s="26"/>
      <c r="AHI110" s="26"/>
      <c r="AHJ110" s="26"/>
      <c r="AHK110" s="26"/>
      <c r="AHL110" s="26"/>
      <c r="AHM110" s="26"/>
      <c r="AHN110" s="26"/>
      <c r="AHO110" s="26"/>
      <c r="AHP110" s="26"/>
      <c r="AHQ110" s="26"/>
      <c r="AHR110" s="26"/>
      <c r="AHS110" s="26"/>
      <c r="AHT110" s="26"/>
      <c r="AHU110" s="26"/>
      <c r="AHV110" s="26"/>
      <c r="AHW110" s="26"/>
      <c r="AHX110" s="26"/>
      <c r="AHY110" s="26"/>
      <c r="AHZ110" s="26"/>
      <c r="AIA110" s="26"/>
      <c r="AIB110" s="26"/>
      <c r="AIC110" s="26"/>
      <c r="AID110" s="26"/>
      <c r="AIE110" s="26"/>
      <c r="AIF110" s="26"/>
      <c r="AIG110" s="26"/>
      <c r="AIH110" s="26"/>
      <c r="AII110" s="26"/>
      <c r="AIJ110" s="26"/>
      <c r="AIK110" s="26"/>
      <c r="AIL110" s="26"/>
      <c r="AIM110" s="26"/>
      <c r="AIN110" s="26"/>
      <c r="AIO110" s="26"/>
      <c r="AIP110" s="26"/>
      <c r="AIQ110" s="26"/>
      <c r="AIR110" s="26"/>
      <c r="AIS110" s="26"/>
      <c r="AIT110" s="26"/>
      <c r="AIU110" s="26"/>
      <c r="AIV110" s="26"/>
      <c r="AIW110" s="26"/>
      <c r="AIX110" s="26"/>
      <c r="AIY110" s="26"/>
      <c r="AIZ110" s="26"/>
      <c r="AJA110" s="26"/>
      <c r="AJB110" s="26"/>
      <c r="AJC110" s="26"/>
      <c r="AJD110" s="26"/>
      <c r="AJE110" s="26"/>
      <c r="AJF110" s="26"/>
      <c r="AJG110" s="26"/>
      <c r="AJH110" s="26"/>
      <c r="AJI110" s="26"/>
      <c r="AJJ110" s="26"/>
      <c r="AJK110" s="26"/>
      <c r="AJL110" s="26"/>
      <c r="AJM110" s="26"/>
      <c r="AJN110" s="26"/>
      <c r="AJO110" s="26"/>
      <c r="AJP110" s="26"/>
      <c r="AJQ110" s="26"/>
      <c r="AJR110" s="26"/>
      <c r="AJS110" s="26"/>
      <c r="AJT110" s="26"/>
      <c r="AJU110" s="26"/>
      <c r="AJV110" s="26"/>
      <c r="AJW110" s="26"/>
      <c r="AJX110" s="26"/>
      <c r="AJY110" s="26"/>
      <c r="AJZ110" s="26"/>
      <c r="AKA110" s="26"/>
      <c r="AKB110" s="26"/>
      <c r="AKC110" s="26"/>
      <c r="AKD110" s="26"/>
      <c r="AKE110" s="26"/>
      <c r="AKF110" s="26"/>
      <c r="AKG110" s="26"/>
      <c r="AKH110" s="26"/>
      <c r="AKI110" s="26"/>
      <c r="AKJ110" s="26"/>
      <c r="AKK110" s="26"/>
      <c r="AKL110" s="26"/>
      <c r="AKM110" s="26"/>
      <c r="AKN110" s="26"/>
      <c r="AKO110" s="26"/>
      <c r="AKP110" s="26"/>
      <c r="AKQ110" s="26"/>
      <c r="AKR110" s="26"/>
      <c r="AKS110" s="26"/>
      <c r="AKT110" s="26"/>
      <c r="AKU110" s="26"/>
      <c r="AKV110" s="26"/>
      <c r="AKW110" s="26"/>
      <c r="AKX110" s="26"/>
      <c r="AKY110" s="26"/>
      <c r="AKZ110" s="26"/>
      <c r="ALA110" s="26"/>
      <c r="ALB110" s="26"/>
      <c r="ALC110" s="26"/>
      <c r="ALD110" s="26"/>
      <c r="ALE110" s="26"/>
      <c r="ALF110" s="26"/>
      <c r="ALG110" s="26"/>
      <c r="ALH110" s="26"/>
      <c r="ALI110" s="26"/>
      <c r="ALJ110" s="26"/>
      <c r="ALK110" s="26"/>
      <c r="ALL110" s="26"/>
      <c r="ALM110" s="26"/>
      <c r="ALN110" s="26"/>
      <c r="ALO110" s="26"/>
      <c r="ALP110" s="26"/>
      <c r="ALQ110" s="26"/>
      <c r="ALR110" s="26"/>
      <c r="ALS110" s="26"/>
      <c r="ALT110" s="26"/>
      <c r="ALU110" s="26"/>
      <c r="ALV110" s="26"/>
      <c r="ALW110" s="26"/>
      <c r="ALX110" s="26"/>
      <c r="ALY110" s="26"/>
      <c r="ALZ110" s="26"/>
      <c r="AMA110" s="26"/>
      <c r="AMB110" s="26"/>
      <c r="AMC110" s="26"/>
      <c r="AMD110" s="26"/>
      <c r="AME110" s="26"/>
      <c r="AMF110" s="26"/>
      <c r="AMG110" s="26"/>
      <c r="AMH110" s="26"/>
      <c r="AMI110" s="26"/>
      <c r="AMJ110" s="26"/>
      <c r="AMK110" s="26"/>
      <c r="AML110" s="26"/>
      <c r="AMM110" s="26"/>
      <c r="AMN110" s="26"/>
      <c r="AMO110" s="26"/>
      <c r="AMP110" s="26"/>
      <c r="AMQ110" s="26"/>
    </row>
    <row r="111" spans="1:1031" s="104" customFormat="1" ht="72.75" customHeight="1" thickBot="1" x14ac:dyDescent="0.3">
      <c r="A111" s="172">
        <v>91</v>
      </c>
      <c r="B111" s="258"/>
      <c r="C111" s="165" t="s">
        <v>96</v>
      </c>
      <c r="D111" s="165" t="s">
        <v>277</v>
      </c>
      <c r="E111" s="83" t="s">
        <v>379</v>
      </c>
      <c r="F111" s="99" t="s">
        <v>275</v>
      </c>
      <c r="G111" s="59" t="s">
        <v>276</v>
      </c>
      <c r="H111" s="100" t="s">
        <v>278</v>
      </c>
      <c r="I111" s="85">
        <v>43222</v>
      </c>
      <c r="J111" s="85">
        <v>44377</v>
      </c>
      <c r="K111" s="59" t="s">
        <v>164</v>
      </c>
      <c r="L111" s="59" t="s">
        <v>29</v>
      </c>
      <c r="M111" s="59" t="s">
        <v>30</v>
      </c>
      <c r="N111" s="59" t="s">
        <v>30</v>
      </c>
      <c r="O111" s="59" t="s">
        <v>31</v>
      </c>
      <c r="P111" s="59">
        <v>121</v>
      </c>
      <c r="Q111" s="62">
        <v>1787545.25</v>
      </c>
      <c r="R111" s="62">
        <v>0</v>
      </c>
      <c r="S111" s="62">
        <v>323022.34000000003</v>
      </c>
      <c r="T111" s="113">
        <f t="shared" si="14"/>
        <v>2110567.59</v>
      </c>
      <c r="U111" s="62">
        <v>0</v>
      </c>
      <c r="V111" s="62">
        <v>36999.46</v>
      </c>
      <c r="W111" s="113">
        <f t="shared" si="4"/>
        <v>2147567.0499999998</v>
      </c>
      <c r="X111" s="101" t="s">
        <v>32</v>
      </c>
      <c r="Y111" s="86">
        <v>1</v>
      </c>
      <c r="Z111" s="87">
        <v>0</v>
      </c>
      <c r="AA111" s="84">
        <v>0</v>
      </c>
      <c r="AB111" s="102"/>
      <c r="AC111" s="102"/>
      <c r="AD111" s="102"/>
      <c r="AE111" s="102"/>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N111" s="103"/>
      <c r="DO111" s="103"/>
      <c r="DP111" s="103"/>
      <c r="DQ111" s="103"/>
      <c r="DR111" s="103"/>
      <c r="DS111" s="103"/>
      <c r="DT111" s="103"/>
      <c r="DU111" s="103"/>
      <c r="DV111" s="103"/>
      <c r="DW111" s="103"/>
      <c r="DX111" s="103"/>
      <c r="DY111" s="103"/>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s="103"/>
      <c r="HK111" s="103"/>
      <c r="HL111" s="103"/>
      <c r="HM111" s="103"/>
      <c r="HN111" s="103"/>
      <c r="HO111" s="103"/>
      <c r="HP111" s="103"/>
      <c r="HQ111" s="103"/>
      <c r="HR111" s="103"/>
      <c r="HS111" s="103"/>
      <c r="HT111" s="103"/>
      <c r="HU111" s="103"/>
      <c r="HV111" s="103"/>
      <c r="HW111" s="103"/>
      <c r="HX111" s="103"/>
      <c r="HY111" s="103"/>
      <c r="HZ111" s="103"/>
      <c r="IA111" s="103"/>
      <c r="IB111" s="103"/>
      <c r="IC111" s="103"/>
      <c r="ID111" s="103"/>
      <c r="IE111" s="103"/>
      <c r="IF111" s="103"/>
      <c r="IG111" s="103"/>
      <c r="IH111" s="103"/>
      <c r="II111" s="103"/>
      <c r="IJ111" s="103"/>
      <c r="IK111" s="103"/>
      <c r="IL111" s="103"/>
      <c r="IM111" s="103"/>
      <c r="IN111" s="103"/>
      <c r="IO111" s="103"/>
      <c r="IP111" s="103"/>
      <c r="IQ111" s="103"/>
      <c r="IR111" s="103"/>
      <c r="IS111" s="103"/>
      <c r="IT111" s="103"/>
      <c r="IU111" s="103"/>
      <c r="IV111" s="103"/>
      <c r="IW111" s="103"/>
      <c r="IX111" s="103"/>
      <c r="IY111" s="103"/>
      <c r="IZ111" s="103"/>
      <c r="JA111" s="103"/>
      <c r="JB111" s="103"/>
      <c r="JC111" s="103"/>
      <c r="JD111" s="103"/>
      <c r="JE111" s="103"/>
      <c r="JF111" s="103"/>
      <c r="JG111" s="103"/>
      <c r="JH111" s="103"/>
      <c r="JI111" s="103"/>
      <c r="JJ111" s="103"/>
      <c r="JK111" s="103"/>
      <c r="JL111" s="103"/>
      <c r="JM111" s="103"/>
      <c r="JN111" s="103"/>
      <c r="JO111" s="103"/>
      <c r="JP111" s="103"/>
      <c r="JQ111" s="103"/>
      <c r="JR111" s="103"/>
      <c r="JS111" s="103"/>
      <c r="JT111" s="103"/>
      <c r="JU111" s="103"/>
      <c r="JV111" s="103"/>
      <c r="JW111" s="103"/>
      <c r="JX111" s="103"/>
      <c r="JY111" s="103"/>
      <c r="JZ111" s="103"/>
      <c r="KA111" s="103"/>
      <c r="KB111" s="103"/>
      <c r="KC111" s="103"/>
      <c r="KD111" s="103"/>
      <c r="KE111" s="103"/>
      <c r="KF111" s="103"/>
      <c r="KG111" s="103"/>
      <c r="KH111" s="103"/>
      <c r="KI111" s="103"/>
      <c r="KJ111" s="103"/>
      <c r="KK111" s="103"/>
      <c r="KL111" s="103"/>
      <c r="KM111" s="103"/>
      <c r="KN111" s="103"/>
      <c r="KO111" s="103"/>
      <c r="KP111" s="103"/>
      <c r="KQ111" s="103"/>
      <c r="KR111" s="103"/>
      <c r="KS111" s="103"/>
      <c r="KT111" s="103"/>
      <c r="KU111" s="103"/>
      <c r="KV111" s="103"/>
      <c r="KW111" s="103"/>
      <c r="KX111" s="103"/>
      <c r="KY111" s="103"/>
      <c r="KZ111" s="103"/>
      <c r="LA111" s="103"/>
      <c r="LB111" s="103"/>
      <c r="LC111" s="103"/>
      <c r="LD111" s="103"/>
      <c r="LE111" s="103"/>
      <c r="LF111" s="103"/>
      <c r="LG111" s="103"/>
      <c r="LH111" s="103"/>
      <c r="LI111" s="103"/>
      <c r="LJ111" s="103"/>
      <c r="LK111" s="103"/>
      <c r="LL111" s="103"/>
      <c r="LM111" s="103"/>
      <c r="LN111" s="103"/>
      <c r="LO111" s="103"/>
      <c r="LP111" s="103"/>
      <c r="LQ111" s="103"/>
      <c r="LR111" s="103"/>
      <c r="LS111" s="103"/>
      <c r="LT111" s="103"/>
      <c r="LU111" s="103"/>
      <c r="LV111" s="103"/>
      <c r="LW111" s="103"/>
      <c r="LX111" s="103"/>
      <c r="LY111" s="103"/>
      <c r="LZ111" s="103"/>
      <c r="MA111" s="103"/>
      <c r="MB111" s="103"/>
      <c r="MC111" s="103"/>
      <c r="MD111" s="103"/>
      <c r="ME111" s="103"/>
      <c r="MF111" s="103"/>
      <c r="MG111" s="103"/>
      <c r="MH111" s="103"/>
      <c r="MI111" s="103"/>
      <c r="MJ111" s="103"/>
      <c r="MK111" s="103"/>
      <c r="ML111" s="103"/>
      <c r="MM111" s="103"/>
      <c r="MN111" s="103"/>
      <c r="MO111" s="103"/>
      <c r="MP111" s="103"/>
      <c r="MQ111" s="103"/>
      <c r="MR111" s="103"/>
      <c r="MS111" s="103"/>
      <c r="MT111" s="103"/>
      <c r="MU111" s="103"/>
      <c r="MV111" s="103"/>
      <c r="MW111" s="103"/>
      <c r="MX111" s="103"/>
      <c r="MY111" s="103"/>
      <c r="MZ111" s="103"/>
      <c r="NA111" s="103"/>
      <c r="NB111" s="103"/>
      <c r="NC111" s="103"/>
      <c r="ND111" s="103"/>
      <c r="NE111" s="103"/>
      <c r="NF111" s="103"/>
      <c r="NG111" s="103"/>
      <c r="NH111" s="103"/>
      <c r="NI111" s="103"/>
      <c r="NJ111" s="103"/>
      <c r="NK111" s="103"/>
      <c r="NL111" s="103"/>
      <c r="NM111" s="103"/>
      <c r="NN111" s="103"/>
      <c r="NO111" s="103"/>
      <c r="NP111" s="103"/>
      <c r="NQ111" s="103"/>
      <c r="NR111" s="103"/>
      <c r="NS111" s="103"/>
      <c r="NT111" s="103"/>
      <c r="NU111" s="103"/>
      <c r="NV111" s="103"/>
      <c r="NW111" s="103"/>
      <c r="NX111" s="103"/>
      <c r="NY111" s="103"/>
      <c r="NZ111" s="103"/>
      <c r="OA111" s="103"/>
      <c r="OB111" s="103"/>
      <c r="OC111" s="103"/>
      <c r="OD111" s="103"/>
      <c r="OE111" s="103"/>
      <c r="OF111" s="103"/>
      <c r="OG111" s="103"/>
      <c r="OH111" s="103"/>
      <c r="OI111" s="103"/>
      <c r="OJ111" s="103"/>
      <c r="OK111" s="103"/>
      <c r="OL111" s="103"/>
      <c r="OM111" s="103"/>
      <c r="ON111" s="103"/>
      <c r="OO111" s="103"/>
      <c r="OP111" s="103"/>
      <c r="OQ111" s="103"/>
      <c r="OR111" s="103"/>
      <c r="OS111" s="103"/>
      <c r="OT111" s="103"/>
      <c r="OU111" s="103"/>
      <c r="OV111" s="103"/>
      <c r="OW111" s="103"/>
      <c r="OX111" s="103"/>
      <c r="OY111" s="103"/>
      <c r="OZ111" s="103"/>
      <c r="PA111" s="103"/>
      <c r="PB111" s="103"/>
      <c r="PC111" s="103"/>
      <c r="PD111" s="103"/>
      <c r="PE111" s="103"/>
      <c r="PF111" s="103"/>
      <c r="PG111" s="103"/>
      <c r="PH111" s="103"/>
      <c r="PI111" s="103"/>
      <c r="PJ111" s="103"/>
      <c r="PK111" s="103"/>
      <c r="PL111" s="103"/>
      <c r="PM111" s="103"/>
      <c r="PN111" s="103"/>
      <c r="PO111" s="103"/>
      <c r="PP111" s="103"/>
      <c r="PQ111" s="103"/>
      <c r="PR111" s="103"/>
      <c r="PS111" s="103"/>
      <c r="PT111" s="103"/>
      <c r="PU111" s="103"/>
      <c r="PV111" s="103"/>
      <c r="PW111" s="103"/>
      <c r="PX111" s="103"/>
      <c r="PY111" s="103"/>
      <c r="PZ111" s="103"/>
      <c r="QA111" s="103"/>
      <c r="QB111" s="103"/>
      <c r="QC111" s="103"/>
      <c r="QD111" s="103"/>
      <c r="QE111" s="103"/>
      <c r="QF111" s="103"/>
      <c r="QG111" s="103"/>
      <c r="QH111" s="103"/>
      <c r="QI111" s="103"/>
      <c r="QJ111" s="103"/>
      <c r="QK111" s="103"/>
      <c r="QL111" s="103"/>
      <c r="QM111" s="103"/>
      <c r="QN111" s="103"/>
      <c r="QO111" s="103"/>
      <c r="QP111" s="103"/>
      <c r="QQ111" s="103"/>
      <c r="QR111" s="103"/>
      <c r="QS111" s="103"/>
      <c r="QT111" s="103"/>
      <c r="QU111" s="103"/>
      <c r="QV111" s="103"/>
      <c r="QW111" s="103"/>
      <c r="QX111" s="103"/>
      <c r="QY111" s="103"/>
      <c r="QZ111" s="103"/>
      <c r="RA111" s="103"/>
      <c r="RB111" s="103"/>
      <c r="RC111" s="103"/>
      <c r="RD111" s="103"/>
      <c r="RE111" s="103"/>
      <c r="RF111" s="103"/>
      <c r="RG111" s="103"/>
      <c r="RH111" s="103"/>
      <c r="RI111" s="103"/>
      <c r="RJ111" s="103"/>
      <c r="RK111" s="103"/>
      <c r="RL111" s="103"/>
      <c r="RM111" s="103"/>
      <c r="RN111" s="103"/>
      <c r="RO111" s="103"/>
      <c r="RP111" s="103"/>
      <c r="RQ111" s="103"/>
      <c r="RR111" s="103"/>
      <c r="RS111" s="103"/>
      <c r="RT111" s="103"/>
      <c r="RU111" s="103"/>
      <c r="RV111" s="103"/>
      <c r="RW111" s="103"/>
      <c r="RX111" s="103"/>
      <c r="RY111" s="103"/>
      <c r="RZ111" s="103"/>
      <c r="SA111" s="103"/>
      <c r="SB111" s="103"/>
      <c r="SC111" s="103"/>
      <c r="SD111" s="103"/>
      <c r="SE111" s="103"/>
      <c r="SF111" s="103"/>
      <c r="SG111" s="103"/>
      <c r="SH111" s="103"/>
      <c r="SI111" s="103"/>
      <c r="SJ111" s="103"/>
      <c r="SK111" s="103"/>
      <c r="SL111" s="103"/>
      <c r="SM111" s="103"/>
      <c r="SN111" s="103"/>
      <c r="SO111" s="103"/>
      <c r="SP111" s="103"/>
      <c r="SQ111" s="103"/>
      <c r="SR111" s="103"/>
      <c r="SS111" s="103"/>
      <c r="ST111" s="103"/>
      <c r="SU111" s="103"/>
      <c r="SV111" s="103"/>
      <c r="SW111" s="103"/>
      <c r="SX111" s="103"/>
      <c r="SY111" s="103"/>
      <c r="SZ111" s="103"/>
      <c r="TA111" s="103"/>
      <c r="TB111" s="103"/>
      <c r="TC111" s="103"/>
      <c r="TD111" s="103"/>
      <c r="TE111" s="103"/>
      <c r="TF111" s="103"/>
      <c r="TG111" s="103"/>
      <c r="TH111" s="103"/>
      <c r="TI111" s="103"/>
      <c r="TJ111" s="103"/>
      <c r="TK111" s="103"/>
      <c r="TL111" s="103"/>
      <c r="TM111" s="103"/>
      <c r="TN111" s="103"/>
      <c r="TO111" s="103"/>
      <c r="TP111" s="103"/>
      <c r="TQ111" s="103"/>
      <c r="TR111" s="103"/>
      <c r="TS111" s="103"/>
      <c r="TT111" s="103"/>
      <c r="TU111" s="103"/>
      <c r="TV111" s="103"/>
      <c r="TW111" s="103"/>
      <c r="TX111" s="103"/>
      <c r="TY111" s="103"/>
      <c r="TZ111" s="103"/>
      <c r="UA111" s="103"/>
      <c r="UB111" s="103"/>
      <c r="UC111" s="103"/>
      <c r="UD111" s="103"/>
      <c r="UE111" s="103"/>
      <c r="UF111" s="103"/>
      <c r="UG111" s="103"/>
      <c r="UH111" s="103"/>
      <c r="UI111" s="103"/>
      <c r="UJ111" s="103"/>
      <c r="UK111" s="103"/>
      <c r="UL111" s="103"/>
      <c r="UM111" s="103"/>
      <c r="UN111" s="103"/>
      <c r="UO111" s="103"/>
      <c r="UP111" s="103"/>
      <c r="UQ111" s="103"/>
      <c r="UR111" s="103"/>
      <c r="US111" s="103"/>
      <c r="UT111" s="103"/>
      <c r="UU111" s="103"/>
      <c r="UV111" s="103"/>
      <c r="UW111" s="103"/>
      <c r="UX111" s="103"/>
      <c r="UY111" s="103"/>
      <c r="UZ111" s="103"/>
      <c r="VA111" s="103"/>
      <c r="VB111" s="103"/>
      <c r="VC111" s="103"/>
      <c r="VD111" s="103"/>
      <c r="VE111" s="103"/>
      <c r="VF111" s="103"/>
      <c r="VG111" s="103"/>
      <c r="VH111" s="103"/>
      <c r="VI111" s="103"/>
      <c r="VJ111" s="103"/>
      <c r="VK111" s="103"/>
      <c r="VL111" s="103"/>
      <c r="VM111" s="103"/>
      <c r="VN111" s="103"/>
      <c r="VO111" s="103"/>
      <c r="VP111" s="103"/>
      <c r="VQ111" s="103"/>
      <c r="VR111" s="103"/>
      <c r="VS111" s="103"/>
      <c r="VT111" s="103"/>
      <c r="VU111" s="103"/>
      <c r="VV111" s="103"/>
      <c r="VW111" s="103"/>
      <c r="VX111" s="103"/>
      <c r="VY111" s="103"/>
      <c r="VZ111" s="103"/>
      <c r="WA111" s="103"/>
      <c r="WB111" s="103"/>
      <c r="WC111" s="103"/>
      <c r="WD111" s="103"/>
      <c r="WE111" s="103"/>
      <c r="WF111" s="103"/>
      <c r="WG111" s="103"/>
      <c r="WH111" s="103"/>
      <c r="WI111" s="103"/>
      <c r="WJ111" s="103"/>
      <c r="WK111" s="103"/>
      <c r="WL111" s="103"/>
      <c r="WM111" s="103"/>
      <c r="WN111" s="103"/>
      <c r="WO111" s="103"/>
      <c r="WP111" s="103"/>
      <c r="WQ111" s="103"/>
      <c r="WR111" s="103"/>
      <c r="WS111" s="103"/>
      <c r="WT111" s="103"/>
      <c r="WU111" s="103"/>
      <c r="WV111" s="103"/>
      <c r="WW111" s="103"/>
      <c r="WX111" s="103"/>
      <c r="WY111" s="103"/>
      <c r="WZ111" s="103"/>
      <c r="XA111" s="103"/>
      <c r="XB111" s="103"/>
      <c r="XC111" s="103"/>
      <c r="XD111" s="103"/>
      <c r="XE111" s="103"/>
      <c r="XF111" s="103"/>
      <c r="XG111" s="103"/>
      <c r="XH111" s="103"/>
      <c r="XI111" s="103"/>
      <c r="XJ111" s="103"/>
      <c r="XK111" s="103"/>
      <c r="XL111" s="103"/>
      <c r="XM111" s="103"/>
      <c r="XN111" s="103"/>
      <c r="XO111" s="103"/>
      <c r="XP111" s="103"/>
      <c r="XQ111" s="103"/>
      <c r="XR111" s="103"/>
      <c r="XS111" s="103"/>
      <c r="XT111" s="103"/>
      <c r="XU111" s="103"/>
      <c r="XV111" s="103"/>
      <c r="XW111" s="103"/>
      <c r="XX111" s="103"/>
      <c r="XY111" s="103"/>
      <c r="XZ111" s="103"/>
      <c r="YA111" s="103"/>
      <c r="YB111" s="103"/>
      <c r="YC111" s="103"/>
      <c r="YD111" s="103"/>
      <c r="YE111" s="103"/>
      <c r="YF111" s="103"/>
      <c r="YG111" s="103"/>
      <c r="YH111" s="103"/>
      <c r="YI111" s="103"/>
      <c r="YJ111" s="103"/>
      <c r="YK111" s="103"/>
      <c r="YL111" s="103"/>
      <c r="YM111" s="103"/>
      <c r="YN111" s="103"/>
      <c r="YO111" s="103"/>
      <c r="YP111" s="103"/>
      <c r="YQ111" s="103"/>
      <c r="YR111" s="103"/>
      <c r="YS111" s="103"/>
      <c r="YT111" s="103"/>
      <c r="YU111" s="103"/>
      <c r="YV111" s="103"/>
      <c r="YW111" s="103"/>
      <c r="YX111" s="103"/>
      <c r="YY111" s="103"/>
      <c r="YZ111" s="103"/>
      <c r="ZA111" s="103"/>
      <c r="ZB111" s="103"/>
      <c r="ZC111" s="103"/>
      <c r="ZD111" s="103"/>
      <c r="ZE111" s="103"/>
      <c r="ZF111" s="103"/>
      <c r="ZG111" s="103"/>
      <c r="ZH111" s="103"/>
      <c r="ZI111" s="103"/>
      <c r="ZJ111" s="103"/>
      <c r="ZK111" s="103"/>
      <c r="ZL111" s="103"/>
      <c r="ZM111" s="103"/>
      <c r="ZN111" s="103"/>
      <c r="ZO111" s="103"/>
      <c r="ZP111" s="103"/>
      <c r="ZQ111" s="103"/>
      <c r="ZR111" s="103"/>
      <c r="ZS111" s="103"/>
      <c r="ZT111" s="103"/>
      <c r="ZU111" s="103"/>
      <c r="ZV111" s="103"/>
      <c r="ZW111" s="103"/>
      <c r="ZX111" s="103"/>
      <c r="ZY111" s="103"/>
      <c r="ZZ111" s="103"/>
      <c r="AAA111" s="103"/>
      <c r="AAB111" s="103"/>
      <c r="AAC111" s="103"/>
      <c r="AAD111" s="103"/>
      <c r="AAE111" s="103"/>
      <c r="AAF111" s="103"/>
      <c r="AAG111" s="103"/>
      <c r="AAH111" s="103"/>
      <c r="AAI111" s="103"/>
      <c r="AAJ111" s="103"/>
      <c r="AAK111" s="103"/>
      <c r="AAL111" s="103"/>
      <c r="AAM111" s="103"/>
      <c r="AAN111" s="103"/>
      <c r="AAO111" s="103"/>
      <c r="AAP111" s="103"/>
      <c r="AAQ111" s="103"/>
      <c r="AAR111" s="103"/>
      <c r="AAS111" s="103"/>
      <c r="AAT111" s="103"/>
      <c r="AAU111" s="103"/>
      <c r="AAV111" s="103"/>
      <c r="AAW111" s="103"/>
      <c r="AAX111" s="103"/>
      <c r="AAY111" s="103"/>
      <c r="AAZ111" s="103"/>
      <c r="ABA111" s="103"/>
      <c r="ABB111" s="103"/>
      <c r="ABC111" s="103"/>
      <c r="ABD111" s="103"/>
      <c r="ABE111" s="103"/>
      <c r="ABF111" s="103"/>
      <c r="ABG111" s="103"/>
      <c r="ABH111" s="103"/>
      <c r="ABI111" s="103"/>
      <c r="ABJ111" s="103"/>
      <c r="ABK111" s="103"/>
      <c r="ABL111" s="103"/>
      <c r="ABM111" s="103"/>
      <c r="ABN111" s="103"/>
      <c r="ABO111" s="103"/>
      <c r="ABP111" s="103"/>
      <c r="ABQ111" s="103"/>
      <c r="ABR111" s="103"/>
      <c r="ABS111" s="103"/>
      <c r="ABT111" s="103"/>
      <c r="ABU111" s="103"/>
      <c r="ABV111" s="103"/>
      <c r="ABW111" s="103"/>
      <c r="ABX111" s="103"/>
      <c r="ABY111" s="103"/>
      <c r="ABZ111" s="103"/>
      <c r="ACA111" s="103"/>
      <c r="ACB111" s="103"/>
      <c r="ACC111" s="103"/>
      <c r="ACD111" s="103"/>
      <c r="ACE111" s="103"/>
      <c r="ACF111" s="103"/>
      <c r="ACG111" s="103"/>
      <c r="ACH111" s="103"/>
      <c r="ACI111" s="103"/>
      <c r="ACJ111" s="103"/>
      <c r="ACK111" s="103"/>
      <c r="ACL111" s="103"/>
      <c r="ACM111" s="103"/>
      <c r="ACN111" s="103"/>
      <c r="ACO111" s="103"/>
      <c r="ACP111" s="103"/>
      <c r="ACQ111" s="103"/>
      <c r="ACR111" s="103"/>
      <c r="ACS111" s="103"/>
      <c r="ACT111" s="103"/>
      <c r="ACU111" s="103"/>
      <c r="ACV111" s="103"/>
      <c r="ACW111" s="103"/>
      <c r="ACX111" s="103"/>
      <c r="ACY111" s="103"/>
      <c r="ACZ111" s="103"/>
      <c r="ADA111" s="103"/>
      <c r="ADB111" s="103"/>
      <c r="ADC111" s="103"/>
      <c r="ADD111" s="103"/>
      <c r="ADE111" s="103"/>
      <c r="ADF111" s="103"/>
      <c r="ADG111" s="103"/>
      <c r="ADH111" s="103"/>
      <c r="ADI111" s="103"/>
      <c r="ADJ111" s="103"/>
      <c r="ADK111" s="103"/>
      <c r="ADL111" s="103"/>
      <c r="ADM111" s="103"/>
      <c r="ADN111" s="103"/>
      <c r="ADO111" s="103"/>
      <c r="ADP111" s="103"/>
      <c r="ADQ111" s="103"/>
      <c r="ADR111" s="103"/>
      <c r="ADS111" s="103"/>
      <c r="ADT111" s="103"/>
      <c r="ADU111" s="103"/>
      <c r="ADV111" s="103"/>
      <c r="ADW111" s="103"/>
      <c r="ADX111" s="103"/>
      <c r="ADY111" s="103"/>
      <c r="ADZ111" s="103"/>
      <c r="AEA111" s="103"/>
      <c r="AEB111" s="103"/>
      <c r="AEC111" s="103"/>
      <c r="AED111" s="103"/>
      <c r="AEE111" s="103"/>
      <c r="AEF111" s="103"/>
      <c r="AEG111" s="103"/>
      <c r="AEH111" s="103"/>
      <c r="AEI111" s="103"/>
      <c r="AEJ111" s="103"/>
      <c r="AEK111" s="103"/>
      <c r="AEL111" s="103"/>
      <c r="AEM111" s="103"/>
      <c r="AEN111" s="103"/>
      <c r="AEO111" s="103"/>
      <c r="AEP111" s="103"/>
      <c r="AEQ111" s="103"/>
      <c r="AER111" s="103"/>
      <c r="AES111" s="103"/>
      <c r="AET111" s="103"/>
      <c r="AEU111" s="103"/>
      <c r="AEV111" s="103"/>
      <c r="AEW111" s="103"/>
      <c r="AEX111" s="103"/>
      <c r="AEY111" s="103"/>
      <c r="AEZ111" s="103"/>
      <c r="AFA111" s="103"/>
      <c r="AFB111" s="103"/>
      <c r="AFC111" s="103"/>
      <c r="AFD111" s="103"/>
      <c r="AFE111" s="103"/>
      <c r="AFF111" s="103"/>
      <c r="AFG111" s="103"/>
      <c r="AFH111" s="103"/>
      <c r="AFI111" s="103"/>
      <c r="AFJ111" s="103"/>
      <c r="AFK111" s="103"/>
      <c r="AFL111" s="103"/>
      <c r="AFM111" s="103"/>
      <c r="AFN111" s="103"/>
      <c r="AFO111" s="103"/>
      <c r="AFP111" s="103"/>
      <c r="AFQ111" s="103"/>
      <c r="AFR111" s="103"/>
      <c r="AFS111" s="103"/>
      <c r="AFT111" s="103"/>
      <c r="AFU111" s="103"/>
      <c r="AFV111" s="103"/>
      <c r="AFW111" s="103"/>
      <c r="AFX111" s="103"/>
      <c r="AFY111" s="103"/>
      <c r="AFZ111" s="103"/>
      <c r="AGA111" s="103"/>
      <c r="AGB111" s="103"/>
      <c r="AGC111" s="103"/>
      <c r="AGD111" s="103"/>
      <c r="AGE111" s="103"/>
      <c r="AGF111" s="103"/>
      <c r="AGG111" s="103"/>
      <c r="AGH111" s="103"/>
      <c r="AGI111" s="103"/>
      <c r="AGJ111" s="103"/>
      <c r="AGK111" s="103"/>
      <c r="AGL111" s="103"/>
      <c r="AGM111" s="103"/>
      <c r="AGN111" s="103"/>
      <c r="AGO111" s="103"/>
      <c r="AGP111" s="103"/>
      <c r="AGQ111" s="103"/>
      <c r="AGR111" s="103"/>
      <c r="AGS111" s="103"/>
      <c r="AGT111" s="103"/>
      <c r="AGU111" s="103"/>
      <c r="AGV111" s="103"/>
      <c r="AGW111" s="103"/>
      <c r="AGX111" s="103"/>
      <c r="AGY111" s="103"/>
      <c r="AGZ111" s="103"/>
      <c r="AHA111" s="103"/>
      <c r="AHB111" s="103"/>
      <c r="AHC111" s="103"/>
      <c r="AHD111" s="103"/>
      <c r="AHE111" s="103"/>
      <c r="AHF111" s="103"/>
      <c r="AHG111" s="103"/>
      <c r="AHH111" s="103"/>
      <c r="AHI111" s="103"/>
      <c r="AHJ111" s="103"/>
      <c r="AHK111" s="103"/>
      <c r="AHL111" s="103"/>
      <c r="AHM111" s="103"/>
      <c r="AHN111" s="103"/>
      <c r="AHO111" s="103"/>
      <c r="AHP111" s="103"/>
      <c r="AHQ111" s="103"/>
      <c r="AHR111" s="103"/>
      <c r="AHS111" s="103"/>
      <c r="AHT111" s="103"/>
      <c r="AHU111" s="103"/>
      <c r="AHV111" s="103"/>
      <c r="AHW111" s="103"/>
      <c r="AHX111" s="103"/>
      <c r="AHY111" s="103"/>
      <c r="AHZ111" s="103"/>
      <c r="AIA111" s="103"/>
      <c r="AIB111" s="103"/>
      <c r="AIC111" s="103"/>
      <c r="AID111" s="103"/>
      <c r="AIE111" s="103"/>
      <c r="AIF111" s="103"/>
      <c r="AIG111" s="103"/>
      <c r="AIH111" s="103"/>
      <c r="AII111" s="103"/>
      <c r="AIJ111" s="103"/>
      <c r="AIK111" s="103"/>
      <c r="AIL111" s="103"/>
      <c r="AIM111" s="103"/>
      <c r="AIN111" s="103"/>
      <c r="AIO111" s="103"/>
      <c r="AIP111" s="103"/>
      <c r="AIQ111" s="103"/>
      <c r="AIR111" s="103"/>
      <c r="AIS111" s="103"/>
      <c r="AIT111" s="103"/>
      <c r="AIU111" s="103"/>
      <c r="AIV111" s="103"/>
      <c r="AIW111" s="103"/>
      <c r="AIX111" s="103"/>
      <c r="AIY111" s="103"/>
      <c r="AIZ111" s="103"/>
      <c r="AJA111" s="103"/>
      <c r="AJB111" s="103"/>
      <c r="AJC111" s="103"/>
      <c r="AJD111" s="103"/>
      <c r="AJE111" s="103"/>
      <c r="AJF111" s="103"/>
      <c r="AJG111" s="103"/>
      <c r="AJH111" s="103"/>
      <c r="AJI111" s="103"/>
      <c r="AJJ111" s="103"/>
      <c r="AJK111" s="103"/>
      <c r="AJL111" s="103"/>
      <c r="AJM111" s="103"/>
      <c r="AJN111" s="103"/>
      <c r="AJO111" s="103"/>
      <c r="AJP111" s="103"/>
      <c r="AJQ111" s="103"/>
      <c r="AJR111" s="103"/>
      <c r="AJS111" s="103"/>
      <c r="AJT111" s="103"/>
      <c r="AJU111" s="103"/>
      <c r="AJV111" s="103"/>
      <c r="AJW111" s="103"/>
      <c r="AJX111" s="103"/>
      <c r="AJY111" s="103"/>
      <c r="AJZ111" s="103"/>
      <c r="AKA111" s="103"/>
      <c r="AKB111" s="103"/>
      <c r="AKC111" s="103"/>
      <c r="AKD111" s="103"/>
      <c r="AKE111" s="103"/>
      <c r="AKF111" s="103"/>
      <c r="AKG111" s="103"/>
      <c r="AKH111" s="103"/>
      <c r="AKI111" s="103"/>
      <c r="AKJ111" s="103"/>
      <c r="AKK111" s="103"/>
      <c r="AKL111" s="103"/>
      <c r="AKM111" s="103"/>
      <c r="AKN111" s="103"/>
      <c r="AKO111" s="103"/>
      <c r="AKP111" s="103"/>
      <c r="AKQ111" s="103"/>
      <c r="AKR111" s="103"/>
      <c r="AKS111" s="103"/>
      <c r="AKT111" s="103"/>
      <c r="AKU111" s="103"/>
      <c r="AKV111" s="103"/>
      <c r="AKW111" s="103"/>
      <c r="AKX111" s="103"/>
      <c r="AKY111" s="103"/>
      <c r="AKZ111" s="103"/>
      <c r="ALA111" s="103"/>
      <c r="ALB111" s="103"/>
      <c r="ALC111" s="103"/>
      <c r="ALD111" s="103"/>
      <c r="ALE111" s="103"/>
      <c r="ALF111" s="103"/>
      <c r="ALG111" s="103"/>
      <c r="ALH111" s="103"/>
      <c r="ALI111" s="103"/>
      <c r="ALJ111" s="103"/>
      <c r="ALK111" s="103"/>
      <c r="ALL111" s="103"/>
      <c r="ALM111" s="103"/>
      <c r="ALN111" s="103"/>
      <c r="ALO111" s="103"/>
      <c r="ALP111" s="103"/>
      <c r="ALQ111" s="103"/>
      <c r="ALR111" s="103"/>
      <c r="ALS111" s="103"/>
      <c r="ALT111" s="103"/>
      <c r="ALU111" s="103"/>
      <c r="ALV111" s="103"/>
      <c r="ALW111" s="103"/>
      <c r="ALX111" s="103"/>
      <c r="ALY111" s="103"/>
      <c r="ALZ111" s="103"/>
      <c r="AMA111" s="103"/>
      <c r="AMB111" s="103"/>
      <c r="AMC111" s="103"/>
      <c r="AMD111" s="103"/>
      <c r="AME111" s="103"/>
      <c r="AMF111" s="103"/>
      <c r="AMG111" s="103"/>
      <c r="AMH111" s="103"/>
      <c r="AMI111" s="103"/>
      <c r="AMJ111" s="103"/>
      <c r="AMK111" s="103"/>
      <c r="AML111" s="103"/>
      <c r="AMM111" s="103"/>
      <c r="AMN111" s="103"/>
      <c r="AMO111" s="103"/>
      <c r="AMP111" s="103"/>
      <c r="AMQ111" s="103"/>
    </row>
    <row r="112" spans="1:1031" s="27" customFormat="1" ht="48.75" customHeight="1" thickBot="1" x14ac:dyDescent="0.3">
      <c r="A112" s="93">
        <v>92</v>
      </c>
      <c r="B112" s="258"/>
      <c r="C112" s="164" t="s">
        <v>95</v>
      </c>
      <c r="D112" s="165" t="s">
        <v>291</v>
      </c>
      <c r="E112" s="28" t="s">
        <v>380</v>
      </c>
      <c r="F112" s="23" t="s">
        <v>292</v>
      </c>
      <c r="G112" s="22" t="s">
        <v>319</v>
      </c>
      <c r="H112" s="38" t="s">
        <v>293</v>
      </c>
      <c r="I112" s="39">
        <v>43009</v>
      </c>
      <c r="J112" s="39">
        <v>44196</v>
      </c>
      <c r="K112" s="12" t="s">
        <v>164</v>
      </c>
      <c r="L112" s="12" t="s">
        <v>29</v>
      </c>
      <c r="M112" s="12" t="s">
        <v>30</v>
      </c>
      <c r="N112" s="12" t="s">
        <v>30</v>
      </c>
      <c r="O112" s="12" t="s">
        <v>31</v>
      </c>
      <c r="P112" s="22">
        <v>121</v>
      </c>
      <c r="Q112" s="62">
        <v>29615024.289999999</v>
      </c>
      <c r="R112" s="46">
        <v>0</v>
      </c>
      <c r="S112" s="60">
        <v>5325489.33</v>
      </c>
      <c r="T112" s="113">
        <f t="shared" si="14"/>
        <v>34940513.619999997</v>
      </c>
      <c r="U112" s="60">
        <v>0</v>
      </c>
      <c r="V112" s="62">
        <v>1693190.68</v>
      </c>
      <c r="W112" s="113">
        <f t="shared" si="4"/>
        <v>36633704.299999997</v>
      </c>
      <c r="X112" s="14" t="s">
        <v>32</v>
      </c>
      <c r="Y112" s="86">
        <v>1</v>
      </c>
      <c r="Z112" s="87">
        <f>9014777.5+787392.08+2985056.48</f>
        <v>12787226.060000001</v>
      </c>
      <c r="AA112" s="24">
        <v>0</v>
      </c>
      <c r="AB112" s="102"/>
      <c r="AC112" s="102"/>
      <c r="AD112" s="102"/>
      <c r="AE112" s="102"/>
      <c r="AF112" s="103"/>
      <c r="AG112" s="238"/>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c r="IU112" s="26"/>
      <c r="IV112" s="26"/>
      <c r="IW112" s="26"/>
      <c r="IX112" s="26"/>
      <c r="IY112" s="26"/>
      <c r="IZ112" s="26"/>
      <c r="JA112" s="26"/>
      <c r="JB112" s="26"/>
      <c r="JC112" s="26"/>
      <c r="JD112" s="26"/>
      <c r="JE112" s="26"/>
      <c r="JF112" s="26"/>
      <c r="JG112" s="26"/>
      <c r="JH112" s="26"/>
      <c r="JI112" s="26"/>
      <c r="JJ112" s="26"/>
      <c r="JK112" s="26"/>
      <c r="JL112" s="26"/>
      <c r="JM112" s="26"/>
      <c r="JN112" s="26"/>
      <c r="JO112" s="26"/>
      <c r="JP112" s="26"/>
      <c r="JQ112" s="26"/>
      <c r="JR112" s="26"/>
      <c r="JS112" s="26"/>
      <c r="JT112" s="26"/>
      <c r="JU112" s="26"/>
      <c r="JV112" s="26"/>
      <c r="JW112" s="26"/>
      <c r="JX112" s="26"/>
      <c r="JY112" s="26"/>
      <c r="JZ112" s="26"/>
      <c r="KA112" s="26"/>
      <c r="KB112" s="26"/>
      <c r="KC112" s="26"/>
      <c r="KD112" s="26"/>
      <c r="KE112" s="26"/>
      <c r="KF112" s="26"/>
      <c r="KG112" s="26"/>
      <c r="KH112" s="26"/>
      <c r="KI112" s="26"/>
      <c r="KJ112" s="26"/>
      <c r="KK112" s="26"/>
      <c r="KL112" s="26"/>
      <c r="KM112" s="26"/>
      <c r="KN112" s="26"/>
      <c r="KO112" s="26"/>
      <c r="KP112" s="26"/>
      <c r="KQ112" s="26"/>
      <c r="KR112" s="26"/>
      <c r="KS112" s="26"/>
      <c r="KT112" s="26"/>
      <c r="KU112" s="26"/>
      <c r="KV112" s="26"/>
      <c r="KW112" s="26"/>
      <c r="KX112" s="26"/>
      <c r="KY112" s="26"/>
      <c r="KZ112" s="26"/>
      <c r="LA112" s="26"/>
      <c r="LB112" s="26"/>
      <c r="LC112" s="26"/>
      <c r="LD112" s="26"/>
      <c r="LE112" s="26"/>
      <c r="LF112" s="26"/>
      <c r="LG112" s="26"/>
      <c r="LH112" s="26"/>
      <c r="LI112" s="26"/>
      <c r="LJ112" s="26"/>
      <c r="LK112" s="26"/>
      <c r="LL112" s="26"/>
      <c r="LM112" s="26"/>
      <c r="LN112" s="26"/>
      <c r="LO112" s="26"/>
      <c r="LP112" s="26"/>
      <c r="LQ112" s="26"/>
      <c r="LR112" s="26"/>
      <c r="LS112" s="26"/>
      <c r="LT112" s="26"/>
      <c r="LU112" s="26"/>
      <c r="LV112" s="26"/>
      <c r="LW112" s="26"/>
      <c r="LX112" s="26"/>
      <c r="LY112" s="26"/>
      <c r="LZ112" s="26"/>
      <c r="MA112" s="26"/>
      <c r="MB112" s="26"/>
      <c r="MC112" s="26"/>
      <c r="MD112" s="26"/>
      <c r="ME112" s="26"/>
      <c r="MF112" s="26"/>
      <c r="MG112" s="26"/>
      <c r="MH112" s="26"/>
      <c r="MI112" s="26"/>
      <c r="MJ112" s="26"/>
      <c r="MK112" s="26"/>
      <c r="ML112" s="26"/>
      <c r="MM112" s="26"/>
      <c r="MN112" s="26"/>
      <c r="MO112" s="26"/>
      <c r="MP112" s="26"/>
      <c r="MQ112" s="26"/>
      <c r="MR112" s="26"/>
      <c r="MS112" s="26"/>
      <c r="MT112" s="26"/>
      <c r="MU112" s="26"/>
      <c r="MV112" s="26"/>
      <c r="MW112" s="26"/>
      <c r="MX112" s="26"/>
      <c r="MY112" s="26"/>
      <c r="MZ112" s="26"/>
      <c r="NA112" s="26"/>
      <c r="NB112" s="26"/>
      <c r="NC112" s="26"/>
      <c r="ND112" s="26"/>
      <c r="NE112" s="26"/>
      <c r="NF112" s="26"/>
      <c r="NG112" s="26"/>
      <c r="NH112" s="26"/>
      <c r="NI112" s="26"/>
      <c r="NJ112" s="26"/>
      <c r="NK112" s="26"/>
      <c r="NL112" s="26"/>
      <c r="NM112" s="26"/>
      <c r="NN112" s="26"/>
      <c r="NO112" s="26"/>
      <c r="NP112" s="26"/>
      <c r="NQ112" s="26"/>
      <c r="NR112" s="26"/>
      <c r="NS112" s="26"/>
      <c r="NT112" s="26"/>
      <c r="NU112" s="26"/>
      <c r="NV112" s="26"/>
      <c r="NW112" s="26"/>
      <c r="NX112" s="26"/>
      <c r="NY112" s="26"/>
      <c r="NZ112" s="26"/>
      <c r="OA112" s="26"/>
      <c r="OB112" s="26"/>
      <c r="OC112" s="26"/>
      <c r="OD112" s="26"/>
      <c r="OE112" s="26"/>
      <c r="OF112" s="26"/>
      <c r="OG112" s="26"/>
      <c r="OH112" s="26"/>
      <c r="OI112" s="26"/>
      <c r="OJ112" s="26"/>
      <c r="OK112" s="26"/>
      <c r="OL112" s="26"/>
      <c r="OM112" s="26"/>
      <c r="ON112" s="26"/>
      <c r="OO112" s="26"/>
      <c r="OP112" s="26"/>
      <c r="OQ112" s="26"/>
      <c r="OR112" s="26"/>
      <c r="OS112" s="26"/>
      <c r="OT112" s="26"/>
      <c r="OU112" s="26"/>
      <c r="OV112" s="26"/>
      <c r="OW112" s="26"/>
      <c r="OX112" s="26"/>
      <c r="OY112" s="26"/>
      <c r="OZ112" s="26"/>
      <c r="PA112" s="26"/>
      <c r="PB112" s="26"/>
      <c r="PC112" s="26"/>
      <c r="PD112" s="26"/>
      <c r="PE112" s="26"/>
      <c r="PF112" s="26"/>
      <c r="PG112" s="26"/>
      <c r="PH112" s="26"/>
      <c r="PI112" s="26"/>
      <c r="PJ112" s="26"/>
      <c r="PK112" s="26"/>
      <c r="PL112" s="26"/>
      <c r="PM112" s="26"/>
      <c r="PN112" s="26"/>
      <c r="PO112" s="26"/>
      <c r="PP112" s="26"/>
      <c r="PQ112" s="26"/>
      <c r="PR112" s="26"/>
      <c r="PS112" s="26"/>
      <c r="PT112" s="26"/>
      <c r="PU112" s="26"/>
      <c r="PV112" s="26"/>
      <c r="PW112" s="26"/>
      <c r="PX112" s="26"/>
      <c r="PY112" s="26"/>
      <c r="PZ112" s="26"/>
      <c r="QA112" s="26"/>
      <c r="QB112" s="26"/>
      <c r="QC112" s="26"/>
      <c r="QD112" s="26"/>
      <c r="QE112" s="26"/>
      <c r="QF112" s="26"/>
      <c r="QG112" s="26"/>
      <c r="QH112" s="26"/>
      <c r="QI112" s="26"/>
      <c r="QJ112" s="26"/>
      <c r="QK112" s="26"/>
      <c r="QL112" s="26"/>
      <c r="QM112" s="26"/>
      <c r="QN112" s="26"/>
      <c r="QO112" s="26"/>
      <c r="QP112" s="26"/>
      <c r="QQ112" s="26"/>
      <c r="QR112" s="26"/>
      <c r="QS112" s="26"/>
      <c r="QT112" s="26"/>
      <c r="QU112" s="26"/>
      <c r="QV112" s="26"/>
      <c r="QW112" s="26"/>
      <c r="QX112" s="26"/>
      <c r="QY112" s="26"/>
      <c r="QZ112" s="26"/>
      <c r="RA112" s="26"/>
      <c r="RB112" s="26"/>
      <c r="RC112" s="26"/>
      <c r="RD112" s="26"/>
      <c r="RE112" s="26"/>
      <c r="RF112" s="26"/>
      <c r="RG112" s="26"/>
      <c r="RH112" s="26"/>
      <c r="RI112" s="26"/>
      <c r="RJ112" s="26"/>
      <c r="RK112" s="26"/>
      <c r="RL112" s="26"/>
      <c r="RM112" s="26"/>
      <c r="RN112" s="26"/>
      <c r="RO112" s="26"/>
      <c r="RP112" s="26"/>
      <c r="RQ112" s="26"/>
      <c r="RR112" s="26"/>
      <c r="RS112" s="26"/>
      <c r="RT112" s="26"/>
      <c r="RU112" s="26"/>
      <c r="RV112" s="26"/>
      <c r="RW112" s="26"/>
      <c r="RX112" s="26"/>
      <c r="RY112" s="26"/>
      <c r="RZ112" s="26"/>
      <c r="SA112" s="26"/>
      <c r="SB112" s="26"/>
      <c r="SC112" s="26"/>
      <c r="SD112" s="26"/>
      <c r="SE112" s="26"/>
      <c r="SF112" s="26"/>
      <c r="SG112" s="26"/>
      <c r="SH112" s="26"/>
      <c r="SI112" s="26"/>
      <c r="SJ112" s="26"/>
      <c r="SK112" s="26"/>
      <c r="SL112" s="26"/>
      <c r="SM112" s="26"/>
      <c r="SN112" s="26"/>
      <c r="SO112" s="26"/>
      <c r="SP112" s="26"/>
      <c r="SQ112" s="26"/>
      <c r="SR112" s="26"/>
      <c r="SS112" s="26"/>
      <c r="ST112" s="26"/>
      <c r="SU112" s="26"/>
      <c r="SV112" s="26"/>
      <c r="SW112" s="26"/>
      <c r="SX112" s="26"/>
      <c r="SY112" s="26"/>
      <c r="SZ112" s="26"/>
      <c r="TA112" s="26"/>
      <c r="TB112" s="26"/>
      <c r="TC112" s="26"/>
      <c r="TD112" s="26"/>
      <c r="TE112" s="26"/>
      <c r="TF112" s="26"/>
      <c r="TG112" s="26"/>
      <c r="TH112" s="26"/>
      <c r="TI112" s="26"/>
      <c r="TJ112" s="26"/>
      <c r="TK112" s="26"/>
      <c r="TL112" s="26"/>
      <c r="TM112" s="26"/>
      <c r="TN112" s="26"/>
      <c r="TO112" s="26"/>
      <c r="TP112" s="26"/>
      <c r="TQ112" s="26"/>
      <c r="TR112" s="26"/>
      <c r="TS112" s="26"/>
      <c r="TT112" s="26"/>
      <c r="TU112" s="26"/>
      <c r="TV112" s="26"/>
      <c r="TW112" s="26"/>
      <c r="TX112" s="26"/>
      <c r="TY112" s="26"/>
      <c r="TZ112" s="26"/>
      <c r="UA112" s="26"/>
      <c r="UB112" s="26"/>
      <c r="UC112" s="26"/>
      <c r="UD112" s="26"/>
      <c r="UE112" s="26"/>
      <c r="UF112" s="26"/>
      <c r="UG112" s="26"/>
      <c r="UH112" s="26"/>
      <c r="UI112" s="26"/>
      <c r="UJ112" s="26"/>
      <c r="UK112" s="26"/>
      <c r="UL112" s="26"/>
      <c r="UM112" s="26"/>
      <c r="UN112" s="26"/>
      <c r="UO112" s="26"/>
      <c r="UP112" s="26"/>
      <c r="UQ112" s="26"/>
      <c r="UR112" s="26"/>
      <c r="US112" s="26"/>
      <c r="UT112" s="26"/>
      <c r="UU112" s="26"/>
      <c r="UV112" s="26"/>
      <c r="UW112" s="26"/>
      <c r="UX112" s="26"/>
      <c r="UY112" s="26"/>
      <c r="UZ112" s="26"/>
      <c r="VA112" s="26"/>
      <c r="VB112" s="26"/>
      <c r="VC112" s="26"/>
      <c r="VD112" s="26"/>
      <c r="VE112" s="26"/>
      <c r="VF112" s="26"/>
      <c r="VG112" s="26"/>
      <c r="VH112" s="26"/>
      <c r="VI112" s="26"/>
      <c r="VJ112" s="26"/>
      <c r="VK112" s="26"/>
      <c r="VL112" s="26"/>
      <c r="VM112" s="26"/>
      <c r="VN112" s="26"/>
      <c r="VO112" s="26"/>
      <c r="VP112" s="26"/>
      <c r="VQ112" s="26"/>
      <c r="VR112" s="26"/>
      <c r="VS112" s="26"/>
      <c r="VT112" s="26"/>
      <c r="VU112" s="26"/>
      <c r="VV112" s="26"/>
      <c r="VW112" s="26"/>
      <c r="VX112" s="26"/>
      <c r="VY112" s="26"/>
      <c r="VZ112" s="26"/>
      <c r="WA112" s="26"/>
      <c r="WB112" s="26"/>
      <c r="WC112" s="26"/>
      <c r="WD112" s="26"/>
      <c r="WE112" s="26"/>
      <c r="WF112" s="26"/>
      <c r="WG112" s="26"/>
      <c r="WH112" s="26"/>
      <c r="WI112" s="26"/>
      <c r="WJ112" s="26"/>
      <c r="WK112" s="26"/>
      <c r="WL112" s="26"/>
      <c r="WM112" s="26"/>
      <c r="WN112" s="26"/>
      <c r="WO112" s="26"/>
      <c r="WP112" s="26"/>
      <c r="WQ112" s="26"/>
      <c r="WR112" s="26"/>
      <c r="WS112" s="26"/>
      <c r="WT112" s="26"/>
      <c r="WU112" s="26"/>
      <c r="WV112" s="26"/>
      <c r="WW112" s="26"/>
      <c r="WX112" s="26"/>
      <c r="WY112" s="26"/>
      <c r="WZ112" s="26"/>
      <c r="XA112" s="26"/>
      <c r="XB112" s="26"/>
      <c r="XC112" s="26"/>
      <c r="XD112" s="26"/>
      <c r="XE112" s="26"/>
      <c r="XF112" s="26"/>
      <c r="XG112" s="26"/>
      <c r="XH112" s="26"/>
      <c r="XI112" s="26"/>
      <c r="XJ112" s="26"/>
      <c r="XK112" s="26"/>
      <c r="XL112" s="26"/>
      <c r="XM112" s="26"/>
      <c r="XN112" s="26"/>
      <c r="XO112" s="26"/>
      <c r="XP112" s="26"/>
      <c r="XQ112" s="26"/>
      <c r="XR112" s="26"/>
      <c r="XS112" s="26"/>
      <c r="XT112" s="26"/>
      <c r="XU112" s="26"/>
      <c r="XV112" s="26"/>
      <c r="XW112" s="26"/>
      <c r="XX112" s="26"/>
      <c r="XY112" s="26"/>
      <c r="XZ112" s="26"/>
      <c r="YA112" s="26"/>
      <c r="YB112" s="26"/>
      <c r="YC112" s="26"/>
      <c r="YD112" s="26"/>
      <c r="YE112" s="26"/>
      <c r="YF112" s="26"/>
      <c r="YG112" s="26"/>
      <c r="YH112" s="26"/>
      <c r="YI112" s="26"/>
      <c r="YJ112" s="26"/>
      <c r="YK112" s="26"/>
      <c r="YL112" s="26"/>
      <c r="YM112" s="26"/>
      <c r="YN112" s="26"/>
      <c r="YO112" s="26"/>
      <c r="YP112" s="26"/>
      <c r="YQ112" s="26"/>
      <c r="YR112" s="26"/>
      <c r="YS112" s="26"/>
      <c r="YT112" s="26"/>
      <c r="YU112" s="26"/>
      <c r="YV112" s="26"/>
      <c r="YW112" s="26"/>
      <c r="YX112" s="26"/>
      <c r="YY112" s="26"/>
      <c r="YZ112" s="26"/>
      <c r="ZA112" s="26"/>
      <c r="ZB112" s="26"/>
      <c r="ZC112" s="26"/>
      <c r="ZD112" s="26"/>
      <c r="ZE112" s="26"/>
      <c r="ZF112" s="26"/>
      <c r="ZG112" s="26"/>
      <c r="ZH112" s="26"/>
      <c r="ZI112" s="26"/>
      <c r="ZJ112" s="26"/>
      <c r="ZK112" s="26"/>
      <c r="ZL112" s="26"/>
      <c r="ZM112" s="26"/>
      <c r="ZN112" s="26"/>
      <c r="ZO112" s="26"/>
      <c r="ZP112" s="26"/>
      <c r="ZQ112" s="26"/>
      <c r="ZR112" s="26"/>
      <c r="ZS112" s="26"/>
      <c r="ZT112" s="26"/>
      <c r="ZU112" s="26"/>
      <c r="ZV112" s="26"/>
      <c r="ZW112" s="26"/>
      <c r="ZX112" s="26"/>
      <c r="ZY112" s="26"/>
      <c r="ZZ112" s="26"/>
      <c r="AAA112" s="26"/>
      <c r="AAB112" s="26"/>
      <c r="AAC112" s="26"/>
      <c r="AAD112" s="26"/>
      <c r="AAE112" s="26"/>
      <c r="AAF112" s="26"/>
      <c r="AAG112" s="26"/>
      <c r="AAH112" s="26"/>
      <c r="AAI112" s="26"/>
      <c r="AAJ112" s="26"/>
      <c r="AAK112" s="26"/>
      <c r="AAL112" s="26"/>
      <c r="AAM112" s="26"/>
      <c r="AAN112" s="26"/>
      <c r="AAO112" s="26"/>
      <c r="AAP112" s="26"/>
      <c r="AAQ112" s="26"/>
      <c r="AAR112" s="26"/>
      <c r="AAS112" s="26"/>
      <c r="AAT112" s="26"/>
      <c r="AAU112" s="26"/>
      <c r="AAV112" s="26"/>
      <c r="AAW112" s="26"/>
      <c r="AAX112" s="26"/>
      <c r="AAY112" s="26"/>
      <c r="AAZ112" s="26"/>
      <c r="ABA112" s="26"/>
      <c r="ABB112" s="26"/>
      <c r="ABC112" s="26"/>
      <c r="ABD112" s="26"/>
      <c r="ABE112" s="26"/>
      <c r="ABF112" s="26"/>
      <c r="ABG112" s="26"/>
      <c r="ABH112" s="26"/>
      <c r="ABI112" s="26"/>
      <c r="ABJ112" s="26"/>
      <c r="ABK112" s="26"/>
      <c r="ABL112" s="26"/>
      <c r="ABM112" s="26"/>
      <c r="ABN112" s="26"/>
      <c r="ABO112" s="26"/>
      <c r="ABP112" s="26"/>
      <c r="ABQ112" s="26"/>
      <c r="ABR112" s="26"/>
      <c r="ABS112" s="26"/>
      <c r="ABT112" s="26"/>
      <c r="ABU112" s="26"/>
      <c r="ABV112" s="26"/>
      <c r="ABW112" s="26"/>
      <c r="ABX112" s="26"/>
      <c r="ABY112" s="26"/>
      <c r="ABZ112" s="26"/>
      <c r="ACA112" s="26"/>
      <c r="ACB112" s="26"/>
      <c r="ACC112" s="26"/>
      <c r="ACD112" s="26"/>
      <c r="ACE112" s="26"/>
      <c r="ACF112" s="26"/>
      <c r="ACG112" s="26"/>
      <c r="ACH112" s="26"/>
      <c r="ACI112" s="26"/>
      <c r="ACJ112" s="26"/>
      <c r="ACK112" s="26"/>
      <c r="ACL112" s="26"/>
      <c r="ACM112" s="26"/>
      <c r="ACN112" s="26"/>
      <c r="ACO112" s="26"/>
      <c r="ACP112" s="26"/>
      <c r="ACQ112" s="26"/>
      <c r="ACR112" s="26"/>
      <c r="ACS112" s="26"/>
      <c r="ACT112" s="26"/>
      <c r="ACU112" s="26"/>
      <c r="ACV112" s="26"/>
      <c r="ACW112" s="26"/>
      <c r="ACX112" s="26"/>
      <c r="ACY112" s="26"/>
      <c r="ACZ112" s="26"/>
      <c r="ADA112" s="26"/>
      <c r="ADB112" s="26"/>
      <c r="ADC112" s="26"/>
      <c r="ADD112" s="26"/>
      <c r="ADE112" s="26"/>
      <c r="ADF112" s="26"/>
      <c r="ADG112" s="26"/>
      <c r="ADH112" s="26"/>
      <c r="ADI112" s="26"/>
      <c r="ADJ112" s="26"/>
      <c r="ADK112" s="26"/>
      <c r="ADL112" s="26"/>
      <c r="ADM112" s="26"/>
      <c r="ADN112" s="26"/>
      <c r="ADO112" s="26"/>
      <c r="ADP112" s="26"/>
      <c r="ADQ112" s="26"/>
      <c r="ADR112" s="26"/>
      <c r="ADS112" s="26"/>
      <c r="ADT112" s="26"/>
      <c r="ADU112" s="26"/>
      <c r="ADV112" s="26"/>
      <c r="ADW112" s="26"/>
      <c r="ADX112" s="26"/>
      <c r="ADY112" s="26"/>
      <c r="ADZ112" s="26"/>
      <c r="AEA112" s="26"/>
      <c r="AEB112" s="26"/>
      <c r="AEC112" s="26"/>
      <c r="AED112" s="26"/>
      <c r="AEE112" s="26"/>
      <c r="AEF112" s="26"/>
      <c r="AEG112" s="26"/>
      <c r="AEH112" s="26"/>
      <c r="AEI112" s="26"/>
      <c r="AEJ112" s="26"/>
      <c r="AEK112" s="26"/>
      <c r="AEL112" s="26"/>
      <c r="AEM112" s="26"/>
      <c r="AEN112" s="26"/>
      <c r="AEO112" s="26"/>
      <c r="AEP112" s="26"/>
      <c r="AEQ112" s="26"/>
      <c r="AER112" s="26"/>
      <c r="AES112" s="26"/>
      <c r="AET112" s="26"/>
      <c r="AEU112" s="26"/>
      <c r="AEV112" s="26"/>
      <c r="AEW112" s="26"/>
      <c r="AEX112" s="26"/>
      <c r="AEY112" s="26"/>
      <c r="AEZ112" s="26"/>
      <c r="AFA112" s="26"/>
      <c r="AFB112" s="26"/>
      <c r="AFC112" s="26"/>
      <c r="AFD112" s="26"/>
      <c r="AFE112" s="26"/>
      <c r="AFF112" s="26"/>
      <c r="AFG112" s="26"/>
      <c r="AFH112" s="26"/>
      <c r="AFI112" s="26"/>
      <c r="AFJ112" s="26"/>
      <c r="AFK112" s="26"/>
      <c r="AFL112" s="26"/>
      <c r="AFM112" s="26"/>
      <c r="AFN112" s="26"/>
      <c r="AFO112" s="26"/>
      <c r="AFP112" s="26"/>
      <c r="AFQ112" s="26"/>
      <c r="AFR112" s="26"/>
      <c r="AFS112" s="26"/>
      <c r="AFT112" s="26"/>
      <c r="AFU112" s="26"/>
      <c r="AFV112" s="26"/>
      <c r="AFW112" s="26"/>
      <c r="AFX112" s="26"/>
      <c r="AFY112" s="26"/>
      <c r="AFZ112" s="26"/>
      <c r="AGA112" s="26"/>
      <c r="AGB112" s="26"/>
      <c r="AGC112" s="26"/>
      <c r="AGD112" s="26"/>
      <c r="AGE112" s="26"/>
      <c r="AGF112" s="26"/>
      <c r="AGG112" s="26"/>
      <c r="AGH112" s="26"/>
      <c r="AGI112" s="26"/>
      <c r="AGJ112" s="26"/>
      <c r="AGK112" s="26"/>
      <c r="AGL112" s="26"/>
      <c r="AGM112" s="26"/>
      <c r="AGN112" s="26"/>
      <c r="AGO112" s="26"/>
      <c r="AGP112" s="26"/>
      <c r="AGQ112" s="26"/>
      <c r="AGR112" s="26"/>
      <c r="AGS112" s="26"/>
      <c r="AGT112" s="26"/>
      <c r="AGU112" s="26"/>
      <c r="AGV112" s="26"/>
      <c r="AGW112" s="26"/>
      <c r="AGX112" s="26"/>
      <c r="AGY112" s="26"/>
      <c r="AGZ112" s="26"/>
      <c r="AHA112" s="26"/>
      <c r="AHB112" s="26"/>
      <c r="AHC112" s="26"/>
      <c r="AHD112" s="26"/>
      <c r="AHE112" s="26"/>
      <c r="AHF112" s="26"/>
      <c r="AHG112" s="26"/>
      <c r="AHH112" s="26"/>
      <c r="AHI112" s="26"/>
      <c r="AHJ112" s="26"/>
      <c r="AHK112" s="26"/>
      <c r="AHL112" s="26"/>
      <c r="AHM112" s="26"/>
      <c r="AHN112" s="26"/>
      <c r="AHO112" s="26"/>
      <c r="AHP112" s="26"/>
      <c r="AHQ112" s="26"/>
      <c r="AHR112" s="26"/>
      <c r="AHS112" s="26"/>
      <c r="AHT112" s="26"/>
      <c r="AHU112" s="26"/>
      <c r="AHV112" s="26"/>
      <c r="AHW112" s="26"/>
      <c r="AHX112" s="26"/>
      <c r="AHY112" s="26"/>
      <c r="AHZ112" s="26"/>
      <c r="AIA112" s="26"/>
      <c r="AIB112" s="26"/>
      <c r="AIC112" s="26"/>
      <c r="AID112" s="26"/>
      <c r="AIE112" s="26"/>
      <c r="AIF112" s="26"/>
      <c r="AIG112" s="26"/>
      <c r="AIH112" s="26"/>
      <c r="AII112" s="26"/>
      <c r="AIJ112" s="26"/>
      <c r="AIK112" s="26"/>
      <c r="AIL112" s="26"/>
      <c r="AIM112" s="26"/>
      <c r="AIN112" s="26"/>
      <c r="AIO112" s="26"/>
      <c r="AIP112" s="26"/>
      <c r="AIQ112" s="26"/>
      <c r="AIR112" s="26"/>
      <c r="AIS112" s="26"/>
      <c r="AIT112" s="26"/>
      <c r="AIU112" s="26"/>
      <c r="AIV112" s="26"/>
      <c r="AIW112" s="26"/>
      <c r="AIX112" s="26"/>
      <c r="AIY112" s="26"/>
      <c r="AIZ112" s="26"/>
      <c r="AJA112" s="26"/>
      <c r="AJB112" s="26"/>
      <c r="AJC112" s="26"/>
      <c r="AJD112" s="26"/>
      <c r="AJE112" s="26"/>
      <c r="AJF112" s="26"/>
      <c r="AJG112" s="26"/>
      <c r="AJH112" s="26"/>
      <c r="AJI112" s="26"/>
      <c r="AJJ112" s="26"/>
      <c r="AJK112" s="26"/>
      <c r="AJL112" s="26"/>
      <c r="AJM112" s="26"/>
      <c r="AJN112" s="26"/>
      <c r="AJO112" s="26"/>
      <c r="AJP112" s="26"/>
      <c r="AJQ112" s="26"/>
      <c r="AJR112" s="26"/>
      <c r="AJS112" s="26"/>
      <c r="AJT112" s="26"/>
      <c r="AJU112" s="26"/>
      <c r="AJV112" s="26"/>
      <c r="AJW112" s="26"/>
      <c r="AJX112" s="26"/>
      <c r="AJY112" s="26"/>
      <c r="AJZ112" s="26"/>
      <c r="AKA112" s="26"/>
      <c r="AKB112" s="26"/>
      <c r="AKC112" s="26"/>
      <c r="AKD112" s="26"/>
      <c r="AKE112" s="26"/>
      <c r="AKF112" s="26"/>
      <c r="AKG112" s="26"/>
      <c r="AKH112" s="26"/>
      <c r="AKI112" s="26"/>
      <c r="AKJ112" s="26"/>
      <c r="AKK112" s="26"/>
      <c r="AKL112" s="26"/>
      <c r="AKM112" s="26"/>
      <c r="AKN112" s="26"/>
      <c r="AKO112" s="26"/>
      <c r="AKP112" s="26"/>
      <c r="AKQ112" s="26"/>
      <c r="AKR112" s="26"/>
      <c r="AKS112" s="26"/>
      <c r="AKT112" s="26"/>
      <c r="AKU112" s="26"/>
      <c r="AKV112" s="26"/>
      <c r="AKW112" s="26"/>
      <c r="AKX112" s="26"/>
      <c r="AKY112" s="26"/>
      <c r="AKZ112" s="26"/>
      <c r="ALA112" s="26"/>
      <c r="ALB112" s="26"/>
      <c r="ALC112" s="26"/>
      <c r="ALD112" s="26"/>
      <c r="ALE112" s="26"/>
      <c r="ALF112" s="26"/>
      <c r="ALG112" s="26"/>
      <c r="ALH112" s="26"/>
      <c r="ALI112" s="26"/>
      <c r="ALJ112" s="26"/>
      <c r="ALK112" s="26"/>
      <c r="ALL112" s="26"/>
      <c r="ALM112" s="26"/>
      <c r="ALN112" s="26"/>
      <c r="ALO112" s="26"/>
      <c r="ALP112" s="26"/>
      <c r="ALQ112" s="26"/>
      <c r="ALR112" s="26"/>
      <c r="ALS112" s="26"/>
      <c r="ALT112" s="26"/>
      <c r="ALU112" s="26"/>
      <c r="ALV112" s="26"/>
      <c r="ALW112" s="26"/>
      <c r="ALX112" s="26"/>
      <c r="ALY112" s="26"/>
      <c r="ALZ112" s="26"/>
      <c r="AMA112" s="26"/>
      <c r="AMB112" s="26"/>
      <c r="AMC112" s="26"/>
      <c r="AMD112" s="26"/>
      <c r="AME112" s="26"/>
      <c r="AMF112" s="26"/>
      <c r="AMG112" s="26"/>
      <c r="AMH112" s="26"/>
      <c r="AMI112" s="26"/>
      <c r="AMJ112" s="26"/>
      <c r="AMK112" s="26"/>
      <c r="AML112" s="26"/>
      <c r="AMM112" s="26"/>
      <c r="AMN112" s="26"/>
      <c r="AMO112" s="26"/>
      <c r="AMP112" s="26"/>
      <c r="AMQ112" s="26"/>
    </row>
    <row r="113" spans="1:1031" s="27" customFormat="1" ht="81.75" customHeight="1" thickBot="1" x14ac:dyDescent="0.3">
      <c r="A113" s="93">
        <v>93</v>
      </c>
      <c r="B113" s="258"/>
      <c r="C113" s="164" t="s">
        <v>95</v>
      </c>
      <c r="D113" s="165" t="s">
        <v>306</v>
      </c>
      <c r="E113" s="28" t="s">
        <v>381</v>
      </c>
      <c r="F113" s="23" t="s">
        <v>307</v>
      </c>
      <c r="G113" s="22" t="s">
        <v>503</v>
      </c>
      <c r="H113" s="38" t="s">
        <v>308</v>
      </c>
      <c r="I113" s="39">
        <v>43070</v>
      </c>
      <c r="J113" s="39">
        <v>44196</v>
      </c>
      <c r="K113" s="12" t="s">
        <v>164</v>
      </c>
      <c r="L113" s="12" t="s">
        <v>29</v>
      </c>
      <c r="M113" s="12" t="s">
        <v>30</v>
      </c>
      <c r="N113" s="12" t="s">
        <v>30</v>
      </c>
      <c r="O113" s="59" t="s">
        <v>31</v>
      </c>
      <c r="P113" s="59">
        <v>121</v>
      </c>
      <c r="Q113" s="60">
        <v>3886657.38</v>
      </c>
      <c r="R113" s="46">
        <v>0</v>
      </c>
      <c r="S113" s="60">
        <v>692312.82</v>
      </c>
      <c r="T113" s="113">
        <f t="shared" si="14"/>
        <v>4578970.2</v>
      </c>
      <c r="U113" s="60">
        <v>0</v>
      </c>
      <c r="V113" s="62">
        <v>1187822.8</v>
      </c>
      <c r="W113" s="61">
        <f t="shared" si="4"/>
        <v>5766793</v>
      </c>
      <c r="X113" s="14" t="s">
        <v>32</v>
      </c>
      <c r="Y113" s="30">
        <v>0</v>
      </c>
      <c r="Z113" s="87">
        <f>1113721.07+308278.91+111912.31+103661.03+105074.54+104629.34+103492.67+109083.2</f>
        <v>2059853.07</v>
      </c>
      <c r="AA113" s="84">
        <v>0</v>
      </c>
      <c r="AB113" s="102"/>
      <c r="AC113" s="102"/>
      <c r="AD113" s="102"/>
      <c r="AE113" s="102"/>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c r="IU113" s="26"/>
      <c r="IV113" s="26"/>
      <c r="IW113" s="26"/>
      <c r="IX113" s="26"/>
      <c r="IY113" s="26"/>
      <c r="IZ113" s="26"/>
      <c r="JA113" s="26"/>
      <c r="JB113" s="26"/>
      <c r="JC113" s="26"/>
      <c r="JD113" s="26"/>
      <c r="JE113" s="26"/>
      <c r="JF113" s="26"/>
      <c r="JG113" s="26"/>
      <c r="JH113" s="26"/>
      <c r="JI113" s="26"/>
      <c r="JJ113" s="26"/>
      <c r="JK113" s="26"/>
      <c r="JL113" s="26"/>
      <c r="JM113" s="26"/>
      <c r="JN113" s="26"/>
      <c r="JO113" s="26"/>
      <c r="JP113" s="26"/>
      <c r="JQ113" s="26"/>
      <c r="JR113" s="26"/>
      <c r="JS113" s="26"/>
      <c r="JT113" s="26"/>
      <c r="JU113" s="26"/>
      <c r="JV113" s="26"/>
      <c r="JW113" s="26"/>
      <c r="JX113" s="26"/>
      <c r="JY113" s="26"/>
      <c r="JZ113" s="26"/>
      <c r="KA113" s="26"/>
      <c r="KB113" s="26"/>
      <c r="KC113" s="26"/>
      <c r="KD113" s="26"/>
      <c r="KE113" s="26"/>
      <c r="KF113" s="26"/>
      <c r="KG113" s="26"/>
      <c r="KH113" s="26"/>
      <c r="KI113" s="26"/>
      <c r="KJ113" s="26"/>
      <c r="KK113" s="26"/>
      <c r="KL113" s="26"/>
      <c r="KM113" s="26"/>
      <c r="KN113" s="26"/>
      <c r="KO113" s="26"/>
      <c r="KP113" s="26"/>
      <c r="KQ113" s="26"/>
      <c r="KR113" s="26"/>
      <c r="KS113" s="26"/>
      <c r="KT113" s="26"/>
      <c r="KU113" s="26"/>
      <c r="KV113" s="26"/>
      <c r="KW113" s="26"/>
      <c r="KX113" s="26"/>
      <c r="KY113" s="26"/>
      <c r="KZ113" s="26"/>
      <c r="LA113" s="26"/>
      <c r="LB113" s="26"/>
      <c r="LC113" s="26"/>
      <c r="LD113" s="26"/>
      <c r="LE113" s="26"/>
      <c r="LF113" s="26"/>
      <c r="LG113" s="26"/>
      <c r="LH113" s="26"/>
      <c r="LI113" s="26"/>
      <c r="LJ113" s="26"/>
      <c r="LK113" s="26"/>
      <c r="LL113" s="26"/>
      <c r="LM113" s="26"/>
      <c r="LN113" s="26"/>
      <c r="LO113" s="26"/>
      <c r="LP113" s="26"/>
      <c r="LQ113" s="26"/>
      <c r="LR113" s="26"/>
      <c r="LS113" s="26"/>
      <c r="LT113" s="26"/>
      <c r="LU113" s="26"/>
      <c r="LV113" s="26"/>
      <c r="LW113" s="26"/>
      <c r="LX113" s="26"/>
      <c r="LY113" s="26"/>
      <c r="LZ113" s="26"/>
      <c r="MA113" s="26"/>
      <c r="MB113" s="26"/>
      <c r="MC113" s="26"/>
      <c r="MD113" s="26"/>
      <c r="ME113" s="26"/>
      <c r="MF113" s="26"/>
      <c r="MG113" s="26"/>
      <c r="MH113" s="26"/>
      <c r="MI113" s="26"/>
      <c r="MJ113" s="26"/>
      <c r="MK113" s="26"/>
      <c r="ML113" s="26"/>
      <c r="MM113" s="26"/>
      <c r="MN113" s="26"/>
      <c r="MO113" s="26"/>
      <c r="MP113" s="26"/>
      <c r="MQ113" s="26"/>
      <c r="MR113" s="26"/>
      <c r="MS113" s="26"/>
      <c r="MT113" s="26"/>
      <c r="MU113" s="26"/>
      <c r="MV113" s="26"/>
      <c r="MW113" s="26"/>
      <c r="MX113" s="26"/>
      <c r="MY113" s="26"/>
      <c r="MZ113" s="26"/>
      <c r="NA113" s="26"/>
      <c r="NB113" s="26"/>
      <c r="NC113" s="26"/>
      <c r="ND113" s="26"/>
      <c r="NE113" s="26"/>
      <c r="NF113" s="26"/>
      <c r="NG113" s="26"/>
      <c r="NH113" s="26"/>
      <c r="NI113" s="26"/>
      <c r="NJ113" s="26"/>
      <c r="NK113" s="26"/>
      <c r="NL113" s="26"/>
      <c r="NM113" s="26"/>
      <c r="NN113" s="26"/>
      <c r="NO113" s="26"/>
      <c r="NP113" s="26"/>
      <c r="NQ113" s="26"/>
      <c r="NR113" s="26"/>
      <c r="NS113" s="26"/>
      <c r="NT113" s="26"/>
      <c r="NU113" s="26"/>
      <c r="NV113" s="26"/>
      <c r="NW113" s="26"/>
      <c r="NX113" s="26"/>
      <c r="NY113" s="26"/>
      <c r="NZ113" s="26"/>
      <c r="OA113" s="26"/>
      <c r="OB113" s="26"/>
      <c r="OC113" s="26"/>
      <c r="OD113" s="26"/>
      <c r="OE113" s="26"/>
      <c r="OF113" s="26"/>
      <c r="OG113" s="26"/>
      <c r="OH113" s="26"/>
      <c r="OI113" s="26"/>
      <c r="OJ113" s="26"/>
      <c r="OK113" s="26"/>
      <c r="OL113" s="26"/>
      <c r="OM113" s="26"/>
      <c r="ON113" s="26"/>
      <c r="OO113" s="26"/>
      <c r="OP113" s="26"/>
      <c r="OQ113" s="26"/>
      <c r="OR113" s="26"/>
      <c r="OS113" s="26"/>
      <c r="OT113" s="26"/>
      <c r="OU113" s="26"/>
      <c r="OV113" s="26"/>
      <c r="OW113" s="26"/>
      <c r="OX113" s="26"/>
      <c r="OY113" s="26"/>
      <c r="OZ113" s="26"/>
      <c r="PA113" s="26"/>
      <c r="PB113" s="26"/>
      <c r="PC113" s="26"/>
      <c r="PD113" s="26"/>
      <c r="PE113" s="26"/>
      <c r="PF113" s="26"/>
      <c r="PG113" s="26"/>
      <c r="PH113" s="26"/>
      <c r="PI113" s="26"/>
      <c r="PJ113" s="26"/>
      <c r="PK113" s="26"/>
      <c r="PL113" s="26"/>
      <c r="PM113" s="26"/>
      <c r="PN113" s="26"/>
      <c r="PO113" s="26"/>
      <c r="PP113" s="26"/>
      <c r="PQ113" s="26"/>
      <c r="PR113" s="26"/>
      <c r="PS113" s="26"/>
      <c r="PT113" s="26"/>
      <c r="PU113" s="26"/>
      <c r="PV113" s="26"/>
      <c r="PW113" s="26"/>
      <c r="PX113" s="26"/>
      <c r="PY113" s="26"/>
      <c r="PZ113" s="26"/>
      <c r="QA113" s="26"/>
      <c r="QB113" s="26"/>
      <c r="QC113" s="26"/>
      <c r="QD113" s="26"/>
      <c r="QE113" s="26"/>
      <c r="QF113" s="26"/>
      <c r="QG113" s="26"/>
      <c r="QH113" s="26"/>
      <c r="QI113" s="26"/>
      <c r="QJ113" s="26"/>
      <c r="QK113" s="26"/>
      <c r="QL113" s="26"/>
      <c r="QM113" s="26"/>
      <c r="QN113" s="26"/>
      <c r="QO113" s="26"/>
      <c r="QP113" s="26"/>
      <c r="QQ113" s="26"/>
      <c r="QR113" s="26"/>
      <c r="QS113" s="26"/>
      <c r="QT113" s="26"/>
      <c r="QU113" s="26"/>
      <c r="QV113" s="26"/>
      <c r="QW113" s="26"/>
      <c r="QX113" s="26"/>
      <c r="QY113" s="26"/>
      <c r="QZ113" s="26"/>
      <c r="RA113" s="26"/>
      <c r="RB113" s="26"/>
      <c r="RC113" s="26"/>
      <c r="RD113" s="26"/>
      <c r="RE113" s="26"/>
      <c r="RF113" s="26"/>
      <c r="RG113" s="26"/>
      <c r="RH113" s="26"/>
      <c r="RI113" s="26"/>
      <c r="RJ113" s="26"/>
      <c r="RK113" s="26"/>
      <c r="RL113" s="26"/>
      <c r="RM113" s="26"/>
      <c r="RN113" s="26"/>
      <c r="RO113" s="26"/>
      <c r="RP113" s="26"/>
      <c r="RQ113" s="26"/>
      <c r="RR113" s="26"/>
      <c r="RS113" s="26"/>
      <c r="RT113" s="26"/>
      <c r="RU113" s="26"/>
      <c r="RV113" s="26"/>
      <c r="RW113" s="26"/>
      <c r="RX113" s="26"/>
      <c r="RY113" s="26"/>
      <c r="RZ113" s="26"/>
      <c r="SA113" s="26"/>
      <c r="SB113" s="26"/>
      <c r="SC113" s="26"/>
      <c r="SD113" s="26"/>
      <c r="SE113" s="26"/>
      <c r="SF113" s="26"/>
      <c r="SG113" s="26"/>
      <c r="SH113" s="26"/>
      <c r="SI113" s="26"/>
      <c r="SJ113" s="26"/>
      <c r="SK113" s="26"/>
      <c r="SL113" s="26"/>
      <c r="SM113" s="26"/>
      <c r="SN113" s="26"/>
      <c r="SO113" s="26"/>
      <c r="SP113" s="26"/>
      <c r="SQ113" s="26"/>
      <c r="SR113" s="26"/>
      <c r="SS113" s="26"/>
      <c r="ST113" s="26"/>
      <c r="SU113" s="26"/>
      <c r="SV113" s="26"/>
      <c r="SW113" s="26"/>
      <c r="SX113" s="26"/>
      <c r="SY113" s="26"/>
      <c r="SZ113" s="26"/>
      <c r="TA113" s="26"/>
      <c r="TB113" s="26"/>
      <c r="TC113" s="26"/>
      <c r="TD113" s="26"/>
      <c r="TE113" s="26"/>
      <c r="TF113" s="26"/>
      <c r="TG113" s="26"/>
      <c r="TH113" s="26"/>
      <c r="TI113" s="26"/>
      <c r="TJ113" s="26"/>
      <c r="TK113" s="26"/>
      <c r="TL113" s="26"/>
      <c r="TM113" s="26"/>
      <c r="TN113" s="26"/>
      <c r="TO113" s="26"/>
      <c r="TP113" s="26"/>
      <c r="TQ113" s="26"/>
      <c r="TR113" s="26"/>
      <c r="TS113" s="26"/>
      <c r="TT113" s="26"/>
      <c r="TU113" s="26"/>
      <c r="TV113" s="26"/>
      <c r="TW113" s="26"/>
      <c r="TX113" s="26"/>
      <c r="TY113" s="26"/>
      <c r="TZ113" s="26"/>
      <c r="UA113" s="26"/>
      <c r="UB113" s="26"/>
      <c r="UC113" s="26"/>
      <c r="UD113" s="26"/>
      <c r="UE113" s="26"/>
      <c r="UF113" s="26"/>
      <c r="UG113" s="26"/>
      <c r="UH113" s="26"/>
      <c r="UI113" s="26"/>
      <c r="UJ113" s="26"/>
      <c r="UK113" s="26"/>
      <c r="UL113" s="26"/>
      <c r="UM113" s="26"/>
      <c r="UN113" s="26"/>
      <c r="UO113" s="26"/>
      <c r="UP113" s="26"/>
      <c r="UQ113" s="26"/>
      <c r="UR113" s="26"/>
      <c r="US113" s="26"/>
      <c r="UT113" s="26"/>
      <c r="UU113" s="26"/>
      <c r="UV113" s="26"/>
      <c r="UW113" s="26"/>
      <c r="UX113" s="26"/>
      <c r="UY113" s="26"/>
      <c r="UZ113" s="26"/>
      <c r="VA113" s="26"/>
      <c r="VB113" s="26"/>
      <c r="VC113" s="26"/>
      <c r="VD113" s="26"/>
      <c r="VE113" s="26"/>
      <c r="VF113" s="26"/>
      <c r="VG113" s="26"/>
      <c r="VH113" s="26"/>
      <c r="VI113" s="26"/>
      <c r="VJ113" s="26"/>
      <c r="VK113" s="26"/>
      <c r="VL113" s="26"/>
      <c r="VM113" s="26"/>
      <c r="VN113" s="26"/>
      <c r="VO113" s="26"/>
      <c r="VP113" s="26"/>
      <c r="VQ113" s="26"/>
      <c r="VR113" s="26"/>
      <c r="VS113" s="26"/>
      <c r="VT113" s="26"/>
      <c r="VU113" s="26"/>
      <c r="VV113" s="26"/>
      <c r="VW113" s="26"/>
      <c r="VX113" s="26"/>
      <c r="VY113" s="26"/>
      <c r="VZ113" s="26"/>
      <c r="WA113" s="26"/>
      <c r="WB113" s="26"/>
      <c r="WC113" s="26"/>
      <c r="WD113" s="26"/>
      <c r="WE113" s="26"/>
      <c r="WF113" s="26"/>
      <c r="WG113" s="26"/>
      <c r="WH113" s="26"/>
      <c r="WI113" s="26"/>
      <c r="WJ113" s="26"/>
      <c r="WK113" s="26"/>
      <c r="WL113" s="26"/>
      <c r="WM113" s="26"/>
      <c r="WN113" s="26"/>
      <c r="WO113" s="26"/>
      <c r="WP113" s="26"/>
      <c r="WQ113" s="26"/>
      <c r="WR113" s="26"/>
      <c r="WS113" s="26"/>
      <c r="WT113" s="26"/>
      <c r="WU113" s="26"/>
      <c r="WV113" s="26"/>
      <c r="WW113" s="26"/>
      <c r="WX113" s="26"/>
      <c r="WY113" s="26"/>
      <c r="WZ113" s="26"/>
      <c r="XA113" s="26"/>
      <c r="XB113" s="26"/>
      <c r="XC113" s="26"/>
      <c r="XD113" s="26"/>
      <c r="XE113" s="26"/>
      <c r="XF113" s="26"/>
      <c r="XG113" s="26"/>
      <c r="XH113" s="26"/>
      <c r="XI113" s="26"/>
      <c r="XJ113" s="26"/>
      <c r="XK113" s="26"/>
      <c r="XL113" s="26"/>
      <c r="XM113" s="26"/>
      <c r="XN113" s="26"/>
      <c r="XO113" s="26"/>
      <c r="XP113" s="26"/>
      <c r="XQ113" s="26"/>
      <c r="XR113" s="26"/>
      <c r="XS113" s="26"/>
      <c r="XT113" s="26"/>
      <c r="XU113" s="26"/>
      <c r="XV113" s="26"/>
      <c r="XW113" s="26"/>
      <c r="XX113" s="26"/>
      <c r="XY113" s="26"/>
      <c r="XZ113" s="26"/>
      <c r="YA113" s="26"/>
      <c r="YB113" s="26"/>
      <c r="YC113" s="26"/>
      <c r="YD113" s="26"/>
      <c r="YE113" s="26"/>
      <c r="YF113" s="26"/>
      <c r="YG113" s="26"/>
      <c r="YH113" s="26"/>
      <c r="YI113" s="26"/>
      <c r="YJ113" s="26"/>
      <c r="YK113" s="26"/>
      <c r="YL113" s="26"/>
      <c r="YM113" s="26"/>
      <c r="YN113" s="26"/>
      <c r="YO113" s="26"/>
      <c r="YP113" s="26"/>
      <c r="YQ113" s="26"/>
      <c r="YR113" s="26"/>
      <c r="YS113" s="26"/>
      <c r="YT113" s="26"/>
      <c r="YU113" s="26"/>
      <c r="YV113" s="26"/>
      <c r="YW113" s="26"/>
      <c r="YX113" s="26"/>
      <c r="YY113" s="26"/>
      <c r="YZ113" s="26"/>
      <c r="ZA113" s="26"/>
      <c r="ZB113" s="26"/>
      <c r="ZC113" s="26"/>
      <c r="ZD113" s="26"/>
      <c r="ZE113" s="26"/>
      <c r="ZF113" s="26"/>
      <c r="ZG113" s="26"/>
      <c r="ZH113" s="26"/>
      <c r="ZI113" s="26"/>
      <c r="ZJ113" s="26"/>
      <c r="ZK113" s="26"/>
      <c r="ZL113" s="26"/>
      <c r="ZM113" s="26"/>
      <c r="ZN113" s="26"/>
      <c r="ZO113" s="26"/>
      <c r="ZP113" s="26"/>
      <c r="ZQ113" s="26"/>
      <c r="ZR113" s="26"/>
      <c r="ZS113" s="26"/>
      <c r="ZT113" s="26"/>
      <c r="ZU113" s="26"/>
      <c r="ZV113" s="26"/>
      <c r="ZW113" s="26"/>
      <c r="ZX113" s="26"/>
      <c r="ZY113" s="26"/>
      <c r="ZZ113" s="26"/>
      <c r="AAA113" s="26"/>
      <c r="AAB113" s="26"/>
      <c r="AAC113" s="26"/>
      <c r="AAD113" s="26"/>
      <c r="AAE113" s="26"/>
      <c r="AAF113" s="26"/>
      <c r="AAG113" s="26"/>
      <c r="AAH113" s="26"/>
      <c r="AAI113" s="26"/>
      <c r="AAJ113" s="26"/>
      <c r="AAK113" s="26"/>
      <c r="AAL113" s="26"/>
      <c r="AAM113" s="26"/>
      <c r="AAN113" s="26"/>
      <c r="AAO113" s="26"/>
      <c r="AAP113" s="26"/>
      <c r="AAQ113" s="26"/>
      <c r="AAR113" s="26"/>
      <c r="AAS113" s="26"/>
      <c r="AAT113" s="26"/>
      <c r="AAU113" s="26"/>
      <c r="AAV113" s="26"/>
      <c r="AAW113" s="26"/>
      <c r="AAX113" s="26"/>
      <c r="AAY113" s="26"/>
      <c r="AAZ113" s="26"/>
      <c r="ABA113" s="26"/>
      <c r="ABB113" s="26"/>
      <c r="ABC113" s="26"/>
      <c r="ABD113" s="26"/>
      <c r="ABE113" s="26"/>
      <c r="ABF113" s="26"/>
      <c r="ABG113" s="26"/>
      <c r="ABH113" s="26"/>
      <c r="ABI113" s="26"/>
      <c r="ABJ113" s="26"/>
      <c r="ABK113" s="26"/>
      <c r="ABL113" s="26"/>
      <c r="ABM113" s="26"/>
      <c r="ABN113" s="26"/>
      <c r="ABO113" s="26"/>
      <c r="ABP113" s="26"/>
      <c r="ABQ113" s="26"/>
      <c r="ABR113" s="26"/>
      <c r="ABS113" s="26"/>
      <c r="ABT113" s="26"/>
      <c r="ABU113" s="26"/>
      <c r="ABV113" s="26"/>
      <c r="ABW113" s="26"/>
      <c r="ABX113" s="26"/>
      <c r="ABY113" s="26"/>
      <c r="ABZ113" s="26"/>
      <c r="ACA113" s="26"/>
      <c r="ACB113" s="26"/>
      <c r="ACC113" s="26"/>
      <c r="ACD113" s="26"/>
      <c r="ACE113" s="26"/>
      <c r="ACF113" s="26"/>
      <c r="ACG113" s="26"/>
      <c r="ACH113" s="26"/>
      <c r="ACI113" s="26"/>
      <c r="ACJ113" s="26"/>
      <c r="ACK113" s="26"/>
      <c r="ACL113" s="26"/>
      <c r="ACM113" s="26"/>
      <c r="ACN113" s="26"/>
      <c r="ACO113" s="26"/>
      <c r="ACP113" s="26"/>
      <c r="ACQ113" s="26"/>
      <c r="ACR113" s="26"/>
      <c r="ACS113" s="26"/>
      <c r="ACT113" s="26"/>
      <c r="ACU113" s="26"/>
      <c r="ACV113" s="26"/>
      <c r="ACW113" s="26"/>
      <c r="ACX113" s="26"/>
      <c r="ACY113" s="26"/>
      <c r="ACZ113" s="26"/>
      <c r="ADA113" s="26"/>
      <c r="ADB113" s="26"/>
      <c r="ADC113" s="26"/>
      <c r="ADD113" s="26"/>
      <c r="ADE113" s="26"/>
      <c r="ADF113" s="26"/>
      <c r="ADG113" s="26"/>
      <c r="ADH113" s="26"/>
      <c r="ADI113" s="26"/>
      <c r="ADJ113" s="26"/>
      <c r="ADK113" s="26"/>
      <c r="ADL113" s="26"/>
      <c r="ADM113" s="26"/>
      <c r="ADN113" s="26"/>
      <c r="ADO113" s="26"/>
      <c r="ADP113" s="26"/>
      <c r="ADQ113" s="26"/>
      <c r="ADR113" s="26"/>
      <c r="ADS113" s="26"/>
      <c r="ADT113" s="26"/>
      <c r="ADU113" s="26"/>
      <c r="ADV113" s="26"/>
      <c r="ADW113" s="26"/>
      <c r="ADX113" s="26"/>
      <c r="ADY113" s="26"/>
      <c r="ADZ113" s="26"/>
      <c r="AEA113" s="26"/>
      <c r="AEB113" s="26"/>
      <c r="AEC113" s="26"/>
      <c r="AED113" s="26"/>
      <c r="AEE113" s="26"/>
      <c r="AEF113" s="26"/>
      <c r="AEG113" s="26"/>
      <c r="AEH113" s="26"/>
      <c r="AEI113" s="26"/>
      <c r="AEJ113" s="26"/>
      <c r="AEK113" s="26"/>
      <c r="AEL113" s="26"/>
      <c r="AEM113" s="26"/>
      <c r="AEN113" s="26"/>
      <c r="AEO113" s="26"/>
      <c r="AEP113" s="26"/>
      <c r="AEQ113" s="26"/>
      <c r="AER113" s="26"/>
      <c r="AES113" s="26"/>
      <c r="AET113" s="26"/>
      <c r="AEU113" s="26"/>
      <c r="AEV113" s="26"/>
      <c r="AEW113" s="26"/>
      <c r="AEX113" s="26"/>
      <c r="AEY113" s="26"/>
      <c r="AEZ113" s="26"/>
      <c r="AFA113" s="26"/>
      <c r="AFB113" s="26"/>
      <c r="AFC113" s="26"/>
      <c r="AFD113" s="26"/>
      <c r="AFE113" s="26"/>
      <c r="AFF113" s="26"/>
      <c r="AFG113" s="26"/>
      <c r="AFH113" s="26"/>
      <c r="AFI113" s="26"/>
      <c r="AFJ113" s="26"/>
      <c r="AFK113" s="26"/>
      <c r="AFL113" s="26"/>
      <c r="AFM113" s="26"/>
      <c r="AFN113" s="26"/>
      <c r="AFO113" s="26"/>
      <c r="AFP113" s="26"/>
      <c r="AFQ113" s="26"/>
      <c r="AFR113" s="26"/>
      <c r="AFS113" s="26"/>
      <c r="AFT113" s="26"/>
      <c r="AFU113" s="26"/>
      <c r="AFV113" s="26"/>
      <c r="AFW113" s="26"/>
      <c r="AFX113" s="26"/>
      <c r="AFY113" s="26"/>
      <c r="AFZ113" s="26"/>
      <c r="AGA113" s="26"/>
      <c r="AGB113" s="26"/>
      <c r="AGC113" s="26"/>
      <c r="AGD113" s="26"/>
      <c r="AGE113" s="26"/>
      <c r="AGF113" s="26"/>
      <c r="AGG113" s="26"/>
      <c r="AGH113" s="26"/>
      <c r="AGI113" s="26"/>
      <c r="AGJ113" s="26"/>
      <c r="AGK113" s="26"/>
      <c r="AGL113" s="26"/>
      <c r="AGM113" s="26"/>
      <c r="AGN113" s="26"/>
      <c r="AGO113" s="26"/>
      <c r="AGP113" s="26"/>
      <c r="AGQ113" s="26"/>
      <c r="AGR113" s="26"/>
      <c r="AGS113" s="26"/>
      <c r="AGT113" s="26"/>
      <c r="AGU113" s="26"/>
      <c r="AGV113" s="26"/>
      <c r="AGW113" s="26"/>
      <c r="AGX113" s="26"/>
      <c r="AGY113" s="26"/>
      <c r="AGZ113" s="26"/>
      <c r="AHA113" s="26"/>
      <c r="AHB113" s="26"/>
      <c r="AHC113" s="26"/>
      <c r="AHD113" s="26"/>
      <c r="AHE113" s="26"/>
      <c r="AHF113" s="26"/>
      <c r="AHG113" s="26"/>
      <c r="AHH113" s="26"/>
      <c r="AHI113" s="26"/>
      <c r="AHJ113" s="26"/>
      <c r="AHK113" s="26"/>
      <c r="AHL113" s="26"/>
      <c r="AHM113" s="26"/>
      <c r="AHN113" s="26"/>
      <c r="AHO113" s="26"/>
      <c r="AHP113" s="26"/>
      <c r="AHQ113" s="26"/>
      <c r="AHR113" s="26"/>
      <c r="AHS113" s="26"/>
      <c r="AHT113" s="26"/>
      <c r="AHU113" s="26"/>
      <c r="AHV113" s="26"/>
      <c r="AHW113" s="26"/>
      <c r="AHX113" s="26"/>
      <c r="AHY113" s="26"/>
      <c r="AHZ113" s="26"/>
      <c r="AIA113" s="26"/>
      <c r="AIB113" s="26"/>
      <c r="AIC113" s="26"/>
      <c r="AID113" s="26"/>
      <c r="AIE113" s="26"/>
      <c r="AIF113" s="26"/>
      <c r="AIG113" s="26"/>
      <c r="AIH113" s="26"/>
      <c r="AII113" s="26"/>
      <c r="AIJ113" s="26"/>
      <c r="AIK113" s="26"/>
      <c r="AIL113" s="26"/>
      <c r="AIM113" s="26"/>
      <c r="AIN113" s="26"/>
      <c r="AIO113" s="26"/>
      <c r="AIP113" s="26"/>
      <c r="AIQ113" s="26"/>
      <c r="AIR113" s="26"/>
      <c r="AIS113" s="26"/>
      <c r="AIT113" s="26"/>
      <c r="AIU113" s="26"/>
      <c r="AIV113" s="26"/>
      <c r="AIW113" s="26"/>
      <c r="AIX113" s="26"/>
      <c r="AIY113" s="26"/>
      <c r="AIZ113" s="26"/>
      <c r="AJA113" s="26"/>
      <c r="AJB113" s="26"/>
      <c r="AJC113" s="26"/>
      <c r="AJD113" s="26"/>
      <c r="AJE113" s="26"/>
      <c r="AJF113" s="26"/>
      <c r="AJG113" s="26"/>
      <c r="AJH113" s="26"/>
      <c r="AJI113" s="26"/>
      <c r="AJJ113" s="26"/>
      <c r="AJK113" s="26"/>
      <c r="AJL113" s="26"/>
      <c r="AJM113" s="26"/>
      <c r="AJN113" s="26"/>
      <c r="AJO113" s="26"/>
      <c r="AJP113" s="26"/>
      <c r="AJQ113" s="26"/>
      <c r="AJR113" s="26"/>
      <c r="AJS113" s="26"/>
      <c r="AJT113" s="26"/>
      <c r="AJU113" s="26"/>
      <c r="AJV113" s="26"/>
      <c r="AJW113" s="26"/>
      <c r="AJX113" s="26"/>
      <c r="AJY113" s="26"/>
      <c r="AJZ113" s="26"/>
      <c r="AKA113" s="26"/>
      <c r="AKB113" s="26"/>
      <c r="AKC113" s="26"/>
      <c r="AKD113" s="26"/>
      <c r="AKE113" s="26"/>
      <c r="AKF113" s="26"/>
      <c r="AKG113" s="26"/>
      <c r="AKH113" s="26"/>
      <c r="AKI113" s="26"/>
      <c r="AKJ113" s="26"/>
      <c r="AKK113" s="26"/>
      <c r="AKL113" s="26"/>
      <c r="AKM113" s="26"/>
      <c r="AKN113" s="26"/>
      <c r="AKO113" s="26"/>
      <c r="AKP113" s="26"/>
      <c r="AKQ113" s="26"/>
      <c r="AKR113" s="26"/>
      <c r="AKS113" s="26"/>
      <c r="AKT113" s="26"/>
      <c r="AKU113" s="26"/>
      <c r="AKV113" s="26"/>
      <c r="AKW113" s="26"/>
      <c r="AKX113" s="26"/>
      <c r="AKY113" s="26"/>
      <c r="AKZ113" s="26"/>
      <c r="ALA113" s="26"/>
      <c r="ALB113" s="26"/>
      <c r="ALC113" s="26"/>
      <c r="ALD113" s="26"/>
      <c r="ALE113" s="26"/>
      <c r="ALF113" s="26"/>
      <c r="ALG113" s="26"/>
      <c r="ALH113" s="26"/>
      <c r="ALI113" s="26"/>
      <c r="ALJ113" s="26"/>
      <c r="ALK113" s="26"/>
      <c r="ALL113" s="26"/>
      <c r="ALM113" s="26"/>
      <c r="ALN113" s="26"/>
      <c r="ALO113" s="26"/>
      <c r="ALP113" s="26"/>
      <c r="ALQ113" s="26"/>
      <c r="ALR113" s="26"/>
      <c r="ALS113" s="26"/>
      <c r="ALT113" s="26"/>
      <c r="ALU113" s="26"/>
      <c r="ALV113" s="26"/>
      <c r="ALW113" s="26"/>
      <c r="ALX113" s="26"/>
      <c r="ALY113" s="26"/>
      <c r="ALZ113" s="26"/>
      <c r="AMA113" s="26"/>
      <c r="AMB113" s="26"/>
      <c r="AMC113" s="26"/>
      <c r="AMD113" s="26"/>
      <c r="AME113" s="26"/>
      <c r="AMF113" s="26"/>
      <c r="AMG113" s="26"/>
      <c r="AMH113" s="26"/>
      <c r="AMI113" s="26"/>
      <c r="AMJ113" s="26"/>
      <c r="AMK113" s="26"/>
      <c r="AML113" s="26"/>
      <c r="AMM113" s="26"/>
      <c r="AMN113" s="26"/>
      <c r="AMO113" s="26"/>
      <c r="AMP113" s="26"/>
      <c r="AMQ113" s="26"/>
    </row>
    <row r="114" spans="1:1031" s="27" customFormat="1" ht="60.75" customHeight="1" thickBot="1" x14ac:dyDescent="0.3">
      <c r="A114" s="93">
        <v>94</v>
      </c>
      <c r="B114" s="258"/>
      <c r="C114" s="164" t="s">
        <v>95</v>
      </c>
      <c r="D114" s="165" t="s">
        <v>302</v>
      </c>
      <c r="E114" s="28" t="s">
        <v>382</v>
      </c>
      <c r="F114" s="23" t="s">
        <v>303</v>
      </c>
      <c r="G114" s="22" t="s">
        <v>304</v>
      </c>
      <c r="H114" s="38" t="s">
        <v>305</v>
      </c>
      <c r="I114" s="39">
        <v>43070</v>
      </c>
      <c r="J114" s="39">
        <v>44196</v>
      </c>
      <c r="K114" s="12" t="s">
        <v>164</v>
      </c>
      <c r="L114" s="12" t="s">
        <v>29</v>
      </c>
      <c r="M114" s="12" t="s">
        <v>30</v>
      </c>
      <c r="N114" s="12" t="s">
        <v>30</v>
      </c>
      <c r="O114" s="12" t="s">
        <v>31</v>
      </c>
      <c r="P114" s="22">
        <v>121</v>
      </c>
      <c r="Q114" s="60">
        <v>24133722.359999999</v>
      </c>
      <c r="R114" s="46">
        <v>0</v>
      </c>
      <c r="S114" s="60">
        <v>4339820.22</v>
      </c>
      <c r="T114" s="113">
        <f t="shared" ref="T114:T120" si="15">Q114+R114+S114</f>
        <v>28473542.579999998</v>
      </c>
      <c r="U114" s="60">
        <v>0</v>
      </c>
      <c r="V114" s="60">
        <v>10376051.82</v>
      </c>
      <c r="W114" s="113">
        <f t="shared" ref="W114:W120" si="16">Q114+R114+S114+U114+V114</f>
        <v>38849594.399999999</v>
      </c>
      <c r="X114" s="14" t="s">
        <v>32</v>
      </c>
      <c r="Y114" s="30">
        <v>0</v>
      </c>
      <c r="Z114" s="87">
        <f>6092121.01+641904.27+691130.26+654985.88</f>
        <v>8080141.419999999</v>
      </c>
      <c r="AA114" s="24">
        <v>0</v>
      </c>
      <c r="AB114" s="102"/>
      <c r="AC114" s="102"/>
      <c r="AD114" s="102"/>
      <c r="AE114" s="102"/>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c r="IU114" s="26"/>
      <c r="IV114" s="26"/>
      <c r="IW114" s="26"/>
      <c r="IX114" s="26"/>
      <c r="IY114" s="26"/>
      <c r="IZ114" s="26"/>
      <c r="JA114" s="26"/>
      <c r="JB114" s="26"/>
      <c r="JC114" s="26"/>
      <c r="JD114" s="26"/>
      <c r="JE114" s="26"/>
      <c r="JF114" s="26"/>
      <c r="JG114" s="26"/>
      <c r="JH114" s="26"/>
      <c r="JI114" s="26"/>
      <c r="JJ114" s="26"/>
      <c r="JK114" s="26"/>
      <c r="JL114" s="26"/>
      <c r="JM114" s="26"/>
      <c r="JN114" s="26"/>
      <c r="JO114" s="26"/>
      <c r="JP114" s="26"/>
      <c r="JQ114" s="26"/>
      <c r="JR114" s="26"/>
      <c r="JS114" s="26"/>
      <c r="JT114" s="26"/>
      <c r="JU114" s="26"/>
      <c r="JV114" s="26"/>
      <c r="JW114" s="26"/>
      <c r="JX114" s="26"/>
      <c r="JY114" s="26"/>
      <c r="JZ114" s="26"/>
      <c r="KA114" s="26"/>
      <c r="KB114" s="26"/>
      <c r="KC114" s="26"/>
      <c r="KD114" s="26"/>
      <c r="KE114" s="26"/>
      <c r="KF114" s="26"/>
      <c r="KG114" s="26"/>
      <c r="KH114" s="26"/>
      <c r="KI114" s="26"/>
      <c r="KJ114" s="26"/>
      <c r="KK114" s="26"/>
      <c r="KL114" s="26"/>
      <c r="KM114" s="26"/>
      <c r="KN114" s="26"/>
      <c r="KO114" s="26"/>
      <c r="KP114" s="26"/>
      <c r="KQ114" s="26"/>
      <c r="KR114" s="26"/>
      <c r="KS114" s="26"/>
      <c r="KT114" s="26"/>
      <c r="KU114" s="26"/>
      <c r="KV114" s="26"/>
      <c r="KW114" s="26"/>
      <c r="KX114" s="26"/>
      <c r="KY114" s="26"/>
      <c r="KZ114" s="26"/>
      <c r="LA114" s="26"/>
      <c r="LB114" s="26"/>
      <c r="LC114" s="26"/>
      <c r="LD114" s="26"/>
      <c r="LE114" s="26"/>
      <c r="LF114" s="26"/>
      <c r="LG114" s="26"/>
      <c r="LH114" s="26"/>
      <c r="LI114" s="26"/>
      <c r="LJ114" s="26"/>
      <c r="LK114" s="26"/>
      <c r="LL114" s="26"/>
      <c r="LM114" s="26"/>
      <c r="LN114" s="26"/>
      <c r="LO114" s="26"/>
      <c r="LP114" s="26"/>
      <c r="LQ114" s="26"/>
      <c r="LR114" s="26"/>
      <c r="LS114" s="26"/>
      <c r="LT114" s="26"/>
      <c r="LU114" s="26"/>
      <c r="LV114" s="26"/>
      <c r="LW114" s="26"/>
      <c r="LX114" s="26"/>
      <c r="LY114" s="26"/>
      <c r="LZ114" s="26"/>
      <c r="MA114" s="26"/>
      <c r="MB114" s="26"/>
      <c r="MC114" s="26"/>
      <c r="MD114" s="26"/>
      <c r="ME114" s="26"/>
      <c r="MF114" s="26"/>
      <c r="MG114" s="26"/>
      <c r="MH114" s="26"/>
      <c r="MI114" s="26"/>
      <c r="MJ114" s="26"/>
      <c r="MK114" s="26"/>
      <c r="ML114" s="26"/>
      <c r="MM114" s="26"/>
      <c r="MN114" s="26"/>
      <c r="MO114" s="26"/>
      <c r="MP114" s="26"/>
      <c r="MQ114" s="26"/>
      <c r="MR114" s="26"/>
      <c r="MS114" s="26"/>
      <c r="MT114" s="26"/>
      <c r="MU114" s="26"/>
      <c r="MV114" s="26"/>
      <c r="MW114" s="26"/>
      <c r="MX114" s="26"/>
      <c r="MY114" s="26"/>
      <c r="MZ114" s="26"/>
      <c r="NA114" s="26"/>
      <c r="NB114" s="26"/>
      <c r="NC114" s="26"/>
      <c r="ND114" s="26"/>
      <c r="NE114" s="26"/>
      <c r="NF114" s="26"/>
      <c r="NG114" s="26"/>
      <c r="NH114" s="26"/>
      <c r="NI114" s="26"/>
      <c r="NJ114" s="26"/>
      <c r="NK114" s="26"/>
      <c r="NL114" s="26"/>
      <c r="NM114" s="26"/>
      <c r="NN114" s="26"/>
      <c r="NO114" s="26"/>
      <c r="NP114" s="26"/>
      <c r="NQ114" s="26"/>
      <c r="NR114" s="26"/>
      <c r="NS114" s="26"/>
      <c r="NT114" s="26"/>
      <c r="NU114" s="26"/>
      <c r="NV114" s="26"/>
      <c r="NW114" s="26"/>
      <c r="NX114" s="26"/>
      <c r="NY114" s="26"/>
      <c r="NZ114" s="26"/>
      <c r="OA114" s="26"/>
      <c r="OB114" s="26"/>
      <c r="OC114" s="26"/>
      <c r="OD114" s="26"/>
      <c r="OE114" s="26"/>
      <c r="OF114" s="26"/>
      <c r="OG114" s="26"/>
      <c r="OH114" s="26"/>
      <c r="OI114" s="26"/>
      <c r="OJ114" s="26"/>
      <c r="OK114" s="26"/>
      <c r="OL114" s="26"/>
      <c r="OM114" s="26"/>
      <c r="ON114" s="26"/>
      <c r="OO114" s="26"/>
      <c r="OP114" s="26"/>
      <c r="OQ114" s="26"/>
      <c r="OR114" s="26"/>
      <c r="OS114" s="26"/>
      <c r="OT114" s="26"/>
      <c r="OU114" s="26"/>
      <c r="OV114" s="26"/>
      <c r="OW114" s="26"/>
      <c r="OX114" s="26"/>
      <c r="OY114" s="26"/>
      <c r="OZ114" s="26"/>
      <c r="PA114" s="26"/>
      <c r="PB114" s="26"/>
      <c r="PC114" s="26"/>
      <c r="PD114" s="26"/>
      <c r="PE114" s="26"/>
      <c r="PF114" s="26"/>
      <c r="PG114" s="26"/>
      <c r="PH114" s="26"/>
      <c r="PI114" s="26"/>
      <c r="PJ114" s="26"/>
      <c r="PK114" s="26"/>
      <c r="PL114" s="26"/>
      <c r="PM114" s="26"/>
      <c r="PN114" s="26"/>
      <c r="PO114" s="26"/>
      <c r="PP114" s="26"/>
      <c r="PQ114" s="26"/>
      <c r="PR114" s="26"/>
      <c r="PS114" s="26"/>
      <c r="PT114" s="26"/>
      <c r="PU114" s="26"/>
      <c r="PV114" s="26"/>
      <c r="PW114" s="26"/>
      <c r="PX114" s="26"/>
      <c r="PY114" s="26"/>
      <c r="PZ114" s="26"/>
      <c r="QA114" s="26"/>
      <c r="QB114" s="26"/>
      <c r="QC114" s="26"/>
      <c r="QD114" s="26"/>
      <c r="QE114" s="26"/>
      <c r="QF114" s="26"/>
      <c r="QG114" s="26"/>
      <c r="QH114" s="26"/>
      <c r="QI114" s="26"/>
      <c r="QJ114" s="26"/>
      <c r="QK114" s="26"/>
      <c r="QL114" s="26"/>
      <c r="QM114" s="26"/>
      <c r="QN114" s="26"/>
      <c r="QO114" s="26"/>
      <c r="QP114" s="26"/>
      <c r="QQ114" s="26"/>
      <c r="QR114" s="26"/>
      <c r="QS114" s="26"/>
      <c r="QT114" s="26"/>
      <c r="QU114" s="26"/>
      <c r="QV114" s="26"/>
      <c r="QW114" s="26"/>
      <c r="QX114" s="26"/>
      <c r="QY114" s="26"/>
      <c r="QZ114" s="26"/>
      <c r="RA114" s="26"/>
      <c r="RB114" s="26"/>
      <c r="RC114" s="26"/>
      <c r="RD114" s="26"/>
      <c r="RE114" s="26"/>
      <c r="RF114" s="26"/>
      <c r="RG114" s="26"/>
      <c r="RH114" s="26"/>
      <c r="RI114" s="26"/>
      <c r="RJ114" s="26"/>
      <c r="RK114" s="26"/>
      <c r="RL114" s="26"/>
      <c r="RM114" s="26"/>
      <c r="RN114" s="26"/>
      <c r="RO114" s="26"/>
      <c r="RP114" s="26"/>
      <c r="RQ114" s="26"/>
      <c r="RR114" s="26"/>
      <c r="RS114" s="26"/>
      <c r="RT114" s="26"/>
      <c r="RU114" s="26"/>
      <c r="RV114" s="26"/>
      <c r="RW114" s="26"/>
      <c r="RX114" s="26"/>
      <c r="RY114" s="26"/>
      <c r="RZ114" s="26"/>
      <c r="SA114" s="26"/>
      <c r="SB114" s="26"/>
      <c r="SC114" s="26"/>
      <c r="SD114" s="26"/>
      <c r="SE114" s="26"/>
      <c r="SF114" s="26"/>
      <c r="SG114" s="26"/>
      <c r="SH114" s="26"/>
      <c r="SI114" s="26"/>
      <c r="SJ114" s="26"/>
      <c r="SK114" s="26"/>
      <c r="SL114" s="26"/>
      <c r="SM114" s="26"/>
      <c r="SN114" s="26"/>
      <c r="SO114" s="26"/>
      <c r="SP114" s="26"/>
      <c r="SQ114" s="26"/>
      <c r="SR114" s="26"/>
      <c r="SS114" s="26"/>
      <c r="ST114" s="26"/>
      <c r="SU114" s="26"/>
      <c r="SV114" s="26"/>
      <c r="SW114" s="26"/>
      <c r="SX114" s="26"/>
      <c r="SY114" s="26"/>
      <c r="SZ114" s="26"/>
      <c r="TA114" s="26"/>
      <c r="TB114" s="26"/>
      <c r="TC114" s="26"/>
      <c r="TD114" s="26"/>
      <c r="TE114" s="26"/>
      <c r="TF114" s="26"/>
      <c r="TG114" s="26"/>
      <c r="TH114" s="26"/>
      <c r="TI114" s="26"/>
      <c r="TJ114" s="26"/>
      <c r="TK114" s="26"/>
      <c r="TL114" s="26"/>
      <c r="TM114" s="26"/>
      <c r="TN114" s="26"/>
      <c r="TO114" s="26"/>
      <c r="TP114" s="26"/>
      <c r="TQ114" s="26"/>
      <c r="TR114" s="26"/>
      <c r="TS114" s="26"/>
      <c r="TT114" s="26"/>
      <c r="TU114" s="26"/>
      <c r="TV114" s="26"/>
      <c r="TW114" s="26"/>
      <c r="TX114" s="26"/>
      <c r="TY114" s="26"/>
      <c r="TZ114" s="26"/>
      <c r="UA114" s="26"/>
      <c r="UB114" s="26"/>
      <c r="UC114" s="26"/>
      <c r="UD114" s="26"/>
      <c r="UE114" s="26"/>
      <c r="UF114" s="26"/>
      <c r="UG114" s="26"/>
      <c r="UH114" s="26"/>
      <c r="UI114" s="26"/>
      <c r="UJ114" s="26"/>
      <c r="UK114" s="26"/>
      <c r="UL114" s="26"/>
      <c r="UM114" s="26"/>
      <c r="UN114" s="26"/>
      <c r="UO114" s="26"/>
      <c r="UP114" s="26"/>
      <c r="UQ114" s="26"/>
      <c r="UR114" s="26"/>
      <c r="US114" s="26"/>
      <c r="UT114" s="26"/>
      <c r="UU114" s="26"/>
      <c r="UV114" s="26"/>
      <c r="UW114" s="26"/>
      <c r="UX114" s="26"/>
      <c r="UY114" s="26"/>
      <c r="UZ114" s="26"/>
      <c r="VA114" s="26"/>
      <c r="VB114" s="26"/>
      <c r="VC114" s="26"/>
      <c r="VD114" s="26"/>
      <c r="VE114" s="26"/>
      <c r="VF114" s="26"/>
      <c r="VG114" s="26"/>
      <c r="VH114" s="26"/>
      <c r="VI114" s="26"/>
      <c r="VJ114" s="26"/>
      <c r="VK114" s="26"/>
      <c r="VL114" s="26"/>
      <c r="VM114" s="26"/>
      <c r="VN114" s="26"/>
      <c r="VO114" s="26"/>
      <c r="VP114" s="26"/>
      <c r="VQ114" s="26"/>
      <c r="VR114" s="26"/>
      <c r="VS114" s="26"/>
      <c r="VT114" s="26"/>
      <c r="VU114" s="26"/>
      <c r="VV114" s="26"/>
      <c r="VW114" s="26"/>
      <c r="VX114" s="26"/>
      <c r="VY114" s="26"/>
      <c r="VZ114" s="26"/>
      <c r="WA114" s="26"/>
      <c r="WB114" s="26"/>
      <c r="WC114" s="26"/>
      <c r="WD114" s="26"/>
      <c r="WE114" s="26"/>
      <c r="WF114" s="26"/>
      <c r="WG114" s="26"/>
      <c r="WH114" s="26"/>
      <c r="WI114" s="26"/>
      <c r="WJ114" s="26"/>
      <c r="WK114" s="26"/>
      <c r="WL114" s="26"/>
      <c r="WM114" s="26"/>
      <c r="WN114" s="26"/>
      <c r="WO114" s="26"/>
      <c r="WP114" s="26"/>
      <c r="WQ114" s="26"/>
      <c r="WR114" s="26"/>
      <c r="WS114" s="26"/>
      <c r="WT114" s="26"/>
      <c r="WU114" s="26"/>
      <c r="WV114" s="26"/>
      <c r="WW114" s="26"/>
      <c r="WX114" s="26"/>
      <c r="WY114" s="26"/>
      <c r="WZ114" s="26"/>
      <c r="XA114" s="26"/>
      <c r="XB114" s="26"/>
      <c r="XC114" s="26"/>
      <c r="XD114" s="26"/>
      <c r="XE114" s="26"/>
      <c r="XF114" s="26"/>
      <c r="XG114" s="26"/>
      <c r="XH114" s="26"/>
      <c r="XI114" s="26"/>
      <c r="XJ114" s="26"/>
      <c r="XK114" s="26"/>
      <c r="XL114" s="26"/>
      <c r="XM114" s="26"/>
      <c r="XN114" s="26"/>
      <c r="XO114" s="26"/>
      <c r="XP114" s="26"/>
      <c r="XQ114" s="26"/>
      <c r="XR114" s="26"/>
      <c r="XS114" s="26"/>
      <c r="XT114" s="26"/>
      <c r="XU114" s="26"/>
      <c r="XV114" s="26"/>
      <c r="XW114" s="26"/>
      <c r="XX114" s="26"/>
      <c r="XY114" s="26"/>
      <c r="XZ114" s="26"/>
      <c r="YA114" s="26"/>
      <c r="YB114" s="26"/>
      <c r="YC114" s="26"/>
      <c r="YD114" s="26"/>
      <c r="YE114" s="26"/>
      <c r="YF114" s="26"/>
      <c r="YG114" s="26"/>
      <c r="YH114" s="26"/>
      <c r="YI114" s="26"/>
      <c r="YJ114" s="26"/>
      <c r="YK114" s="26"/>
      <c r="YL114" s="26"/>
      <c r="YM114" s="26"/>
      <c r="YN114" s="26"/>
      <c r="YO114" s="26"/>
      <c r="YP114" s="26"/>
      <c r="YQ114" s="26"/>
      <c r="YR114" s="26"/>
      <c r="YS114" s="26"/>
      <c r="YT114" s="26"/>
      <c r="YU114" s="26"/>
      <c r="YV114" s="26"/>
      <c r="YW114" s="26"/>
      <c r="YX114" s="26"/>
      <c r="YY114" s="26"/>
      <c r="YZ114" s="26"/>
      <c r="ZA114" s="26"/>
      <c r="ZB114" s="26"/>
      <c r="ZC114" s="26"/>
      <c r="ZD114" s="26"/>
      <c r="ZE114" s="26"/>
      <c r="ZF114" s="26"/>
      <c r="ZG114" s="26"/>
      <c r="ZH114" s="26"/>
      <c r="ZI114" s="26"/>
      <c r="ZJ114" s="26"/>
      <c r="ZK114" s="26"/>
      <c r="ZL114" s="26"/>
      <c r="ZM114" s="26"/>
      <c r="ZN114" s="26"/>
      <c r="ZO114" s="26"/>
      <c r="ZP114" s="26"/>
      <c r="ZQ114" s="26"/>
      <c r="ZR114" s="26"/>
      <c r="ZS114" s="26"/>
      <c r="ZT114" s="26"/>
      <c r="ZU114" s="26"/>
      <c r="ZV114" s="26"/>
      <c r="ZW114" s="26"/>
      <c r="ZX114" s="26"/>
      <c r="ZY114" s="26"/>
      <c r="ZZ114" s="26"/>
      <c r="AAA114" s="26"/>
      <c r="AAB114" s="26"/>
      <c r="AAC114" s="26"/>
      <c r="AAD114" s="26"/>
      <c r="AAE114" s="26"/>
      <c r="AAF114" s="26"/>
      <c r="AAG114" s="26"/>
      <c r="AAH114" s="26"/>
      <c r="AAI114" s="26"/>
      <c r="AAJ114" s="26"/>
      <c r="AAK114" s="26"/>
      <c r="AAL114" s="26"/>
      <c r="AAM114" s="26"/>
      <c r="AAN114" s="26"/>
      <c r="AAO114" s="26"/>
      <c r="AAP114" s="26"/>
      <c r="AAQ114" s="26"/>
      <c r="AAR114" s="26"/>
      <c r="AAS114" s="26"/>
      <c r="AAT114" s="26"/>
      <c r="AAU114" s="26"/>
      <c r="AAV114" s="26"/>
      <c r="AAW114" s="26"/>
      <c r="AAX114" s="26"/>
      <c r="AAY114" s="26"/>
      <c r="AAZ114" s="26"/>
      <c r="ABA114" s="26"/>
      <c r="ABB114" s="26"/>
      <c r="ABC114" s="26"/>
      <c r="ABD114" s="26"/>
      <c r="ABE114" s="26"/>
      <c r="ABF114" s="26"/>
      <c r="ABG114" s="26"/>
      <c r="ABH114" s="26"/>
      <c r="ABI114" s="26"/>
      <c r="ABJ114" s="26"/>
      <c r="ABK114" s="26"/>
      <c r="ABL114" s="26"/>
      <c r="ABM114" s="26"/>
      <c r="ABN114" s="26"/>
      <c r="ABO114" s="26"/>
      <c r="ABP114" s="26"/>
      <c r="ABQ114" s="26"/>
      <c r="ABR114" s="26"/>
      <c r="ABS114" s="26"/>
      <c r="ABT114" s="26"/>
      <c r="ABU114" s="26"/>
      <c r="ABV114" s="26"/>
      <c r="ABW114" s="26"/>
      <c r="ABX114" s="26"/>
      <c r="ABY114" s="26"/>
      <c r="ABZ114" s="26"/>
      <c r="ACA114" s="26"/>
      <c r="ACB114" s="26"/>
      <c r="ACC114" s="26"/>
      <c r="ACD114" s="26"/>
      <c r="ACE114" s="26"/>
      <c r="ACF114" s="26"/>
      <c r="ACG114" s="26"/>
      <c r="ACH114" s="26"/>
      <c r="ACI114" s="26"/>
      <c r="ACJ114" s="26"/>
      <c r="ACK114" s="26"/>
      <c r="ACL114" s="26"/>
      <c r="ACM114" s="26"/>
      <c r="ACN114" s="26"/>
      <c r="ACO114" s="26"/>
      <c r="ACP114" s="26"/>
      <c r="ACQ114" s="26"/>
      <c r="ACR114" s="26"/>
      <c r="ACS114" s="26"/>
      <c r="ACT114" s="26"/>
      <c r="ACU114" s="26"/>
      <c r="ACV114" s="26"/>
      <c r="ACW114" s="26"/>
      <c r="ACX114" s="26"/>
      <c r="ACY114" s="26"/>
      <c r="ACZ114" s="26"/>
      <c r="ADA114" s="26"/>
      <c r="ADB114" s="26"/>
      <c r="ADC114" s="26"/>
      <c r="ADD114" s="26"/>
      <c r="ADE114" s="26"/>
      <c r="ADF114" s="26"/>
      <c r="ADG114" s="26"/>
      <c r="ADH114" s="26"/>
      <c r="ADI114" s="26"/>
      <c r="ADJ114" s="26"/>
      <c r="ADK114" s="26"/>
      <c r="ADL114" s="26"/>
      <c r="ADM114" s="26"/>
      <c r="ADN114" s="26"/>
      <c r="ADO114" s="26"/>
      <c r="ADP114" s="26"/>
      <c r="ADQ114" s="26"/>
      <c r="ADR114" s="26"/>
      <c r="ADS114" s="26"/>
      <c r="ADT114" s="26"/>
      <c r="ADU114" s="26"/>
      <c r="ADV114" s="26"/>
      <c r="ADW114" s="26"/>
      <c r="ADX114" s="26"/>
      <c r="ADY114" s="26"/>
      <c r="ADZ114" s="26"/>
      <c r="AEA114" s="26"/>
      <c r="AEB114" s="26"/>
      <c r="AEC114" s="26"/>
      <c r="AED114" s="26"/>
      <c r="AEE114" s="26"/>
      <c r="AEF114" s="26"/>
      <c r="AEG114" s="26"/>
      <c r="AEH114" s="26"/>
      <c r="AEI114" s="26"/>
      <c r="AEJ114" s="26"/>
      <c r="AEK114" s="26"/>
      <c r="AEL114" s="26"/>
      <c r="AEM114" s="26"/>
      <c r="AEN114" s="26"/>
      <c r="AEO114" s="26"/>
      <c r="AEP114" s="26"/>
      <c r="AEQ114" s="26"/>
      <c r="AER114" s="26"/>
      <c r="AES114" s="26"/>
      <c r="AET114" s="26"/>
      <c r="AEU114" s="26"/>
      <c r="AEV114" s="26"/>
      <c r="AEW114" s="26"/>
      <c r="AEX114" s="26"/>
      <c r="AEY114" s="26"/>
      <c r="AEZ114" s="26"/>
      <c r="AFA114" s="26"/>
      <c r="AFB114" s="26"/>
      <c r="AFC114" s="26"/>
      <c r="AFD114" s="26"/>
      <c r="AFE114" s="26"/>
      <c r="AFF114" s="26"/>
      <c r="AFG114" s="26"/>
      <c r="AFH114" s="26"/>
      <c r="AFI114" s="26"/>
      <c r="AFJ114" s="26"/>
      <c r="AFK114" s="26"/>
      <c r="AFL114" s="26"/>
      <c r="AFM114" s="26"/>
      <c r="AFN114" s="26"/>
      <c r="AFO114" s="26"/>
      <c r="AFP114" s="26"/>
      <c r="AFQ114" s="26"/>
      <c r="AFR114" s="26"/>
      <c r="AFS114" s="26"/>
      <c r="AFT114" s="26"/>
      <c r="AFU114" s="26"/>
      <c r="AFV114" s="26"/>
      <c r="AFW114" s="26"/>
      <c r="AFX114" s="26"/>
      <c r="AFY114" s="26"/>
      <c r="AFZ114" s="26"/>
      <c r="AGA114" s="26"/>
      <c r="AGB114" s="26"/>
      <c r="AGC114" s="26"/>
      <c r="AGD114" s="26"/>
      <c r="AGE114" s="26"/>
      <c r="AGF114" s="26"/>
      <c r="AGG114" s="26"/>
      <c r="AGH114" s="26"/>
      <c r="AGI114" s="26"/>
      <c r="AGJ114" s="26"/>
      <c r="AGK114" s="26"/>
      <c r="AGL114" s="26"/>
      <c r="AGM114" s="26"/>
      <c r="AGN114" s="26"/>
      <c r="AGO114" s="26"/>
      <c r="AGP114" s="26"/>
      <c r="AGQ114" s="26"/>
      <c r="AGR114" s="26"/>
      <c r="AGS114" s="26"/>
      <c r="AGT114" s="26"/>
      <c r="AGU114" s="26"/>
      <c r="AGV114" s="26"/>
      <c r="AGW114" s="26"/>
      <c r="AGX114" s="26"/>
      <c r="AGY114" s="26"/>
      <c r="AGZ114" s="26"/>
      <c r="AHA114" s="26"/>
      <c r="AHB114" s="26"/>
      <c r="AHC114" s="26"/>
      <c r="AHD114" s="26"/>
      <c r="AHE114" s="26"/>
      <c r="AHF114" s="26"/>
      <c r="AHG114" s="26"/>
      <c r="AHH114" s="26"/>
      <c r="AHI114" s="26"/>
      <c r="AHJ114" s="26"/>
      <c r="AHK114" s="26"/>
      <c r="AHL114" s="26"/>
      <c r="AHM114" s="26"/>
      <c r="AHN114" s="26"/>
      <c r="AHO114" s="26"/>
      <c r="AHP114" s="26"/>
      <c r="AHQ114" s="26"/>
      <c r="AHR114" s="26"/>
      <c r="AHS114" s="26"/>
      <c r="AHT114" s="26"/>
      <c r="AHU114" s="26"/>
      <c r="AHV114" s="26"/>
      <c r="AHW114" s="26"/>
      <c r="AHX114" s="26"/>
      <c r="AHY114" s="26"/>
      <c r="AHZ114" s="26"/>
      <c r="AIA114" s="26"/>
      <c r="AIB114" s="26"/>
      <c r="AIC114" s="26"/>
      <c r="AID114" s="26"/>
      <c r="AIE114" s="26"/>
      <c r="AIF114" s="26"/>
      <c r="AIG114" s="26"/>
      <c r="AIH114" s="26"/>
      <c r="AII114" s="26"/>
      <c r="AIJ114" s="26"/>
      <c r="AIK114" s="26"/>
      <c r="AIL114" s="26"/>
      <c r="AIM114" s="26"/>
      <c r="AIN114" s="26"/>
      <c r="AIO114" s="26"/>
      <c r="AIP114" s="26"/>
      <c r="AIQ114" s="26"/>
      <c r="AIR114" s="26"/>
      <c r="AIS114" s="26"/>
      <c r="AIT114" s="26"/>
      <c r="AIU114" s="26"/>
      <c r="AIV114" s="26"/>
      <c r="AIW114" s="26"/>
      <c r="AIX114" s="26"/>
      <c r="AIY114" s="26"/>
      <c r="AIZ114" s="26"/>
      <c r="AJA114" s="26"/>
      <c r="AJB114" s="26"/>
      <c r="AJC114" s="26"/>
      <c r="AJD114" s="26"/>
      <c r="AJE114" s="26"/>
      <c r="AJF114" s="26"/>
      <c r="AJG114" s="26"/>
      <c r="AJH114" s="26"/>
      <c r="AJI114" s="26"/>
      <c r="AJJ114" s="26"/>
      <c r="AJK114" s="26"/>
      <c r="AJL114" s="26"/>
      <c r="AJM114" s="26"/>
      <c r="AJN114" s="26"/>
      <c r="AJO114" s="26"/>
      <c r="AJP114" s="26"/>
      <c r="AJQ114" s="26"/>
      <c r="AJR114" s="26"/>
      <c r="AJS114" s="26"/>
      <c r="AJT114" s="26"/>
      <c r="AJU114" s="26"/>
      <c r="AJV114" s="26"/>
      <c r="AJW114" s="26"/>
      <c r="AJX114" s="26"/>
      <c r="AJY114" s="26"/>
      <c r="AJZ114" s="26"/>
      <c r="AKA114" s="26"/>
      <c r="AKB114" s="26"/>
      <c r="AKC114" s="26"/>
      <c r="AKD114" s="26"/>
      <c r="AKE114" s="26"/>
      <c r="AKF114" s="26"/>
      <c r="AKG114" s="26"/>
      <c r="AKH114" s="26"/>
      <c r="AKI114" s="26"/>
      <c r="AKJ114" s="26"/>
      <c r="AKK114" s="26"/>
      <c r="AKL114" s="26"/>
      <c r="AKM114" s="26"/>
      <c r="AKN114" s="26"/>
      <c r="AKO114" s="26"/>
      <c r="AKP114" s="26"/>
      <c r="AKQ114" s="26"/>
      <c r="AKR114" s="26"/>
      <c r="AKS114" s="26"/>
      <c r="AKT114" s="26"/>
      <c r="AKU114" s="26"/>
      <c r="AKV114" s="26"/>
      <c r="AKW114" s="26"/>
      <c r="AKX114" s="26"/>
      <c r="AKY114" s="26"/>
      <c r="AKZ114" s="26"/>
      <c r="ALA114" s="26"/>
      <c r="ALB114" s="26"/>
      <c r="ALC114" s="26"/>
      <c r="ALD114" s="26"/>
      <c r="ALE114" s="26"/>
      <c r="ALF114" s="26"/>
      <c r="ALG114" s="26"/>
      <c r="ALH114" s="26"/>
      <c r="ALI114" s="26"/>
      <c r="ALJ114" s="26"/>
      <c r="ALK114" s="26"/>
      <c r="ALL114" s="26"/>
      <c r="ALM114" s="26"/>
      <c r="ALN114" s="26"/>
      <c r="ALO114" s="26"/>
      <c r="ALP114" s="26"/>
      <c r="ALQ114" s="26"/>
      <c r="ALR114" s="26"/>
      <c r="ALS114" s="26"/>
      <c r="ALT114" s="26"/>
      <c r="ALU114" s="26"/>
      <c r="ALV114" s="26"/>
      <c r="ALW114" s="26"/>
      <c r="ALX114" s="26"/>
      <c r="ALY114" s="26"/>
      <c r="ALZ114" s="26"/>
      <c r="AMA114" s="26"/>
      <c r="AMB114" s="26"/>
      <c r="AMC114" s="26"/>
      <c r="AMD114" s="26"/>
      <c r="AME114" s="26"/>
      <c r="AMF114" s="26"/>
      <c r="AMG114" s="26"/>
      <c r="AMH114" s="26"/>
      <c r="AMI114" s="26"/>
      <c r="AMJ114" s="26"/>
      <c r="AMK114" s="26"/>
      <c r="AML114" s="26"/>
      <c r="AMM114" s="26"/>
      <c r="AMN114" s="26"/>
      <c r="AMO114" s="26"/>
      <c r="AMP114" s="26"/>
      <c r="AMQ114" s="26"/>
    </row>
    <row r="115" spans="1:1031" s="27" customFormat="1" ht="94.5" customHeight="1" thickBot="1" x14ac:dyDescent="0.3">
      <c r="A115" s="93">
        <v>95</v>
      </c>
      <c r="B115" s="258"/>
      <c r="C115" s="164" t="s">
        <v>95</v>
      </c>
      <c r="D115" s="165" t="s">
        <v>387</v>
      </c>
      <c r="E115" s="28" t="s">
        <v>388</v>
      </c>
      <c r="F115" s="23" t="s">
        <v>389</v>
      </c>
      <c r="G115" s="22" t="s">
        <v>504</v>
      </c>
      <c r="H115" s="38" t="s">
        <v>390</v>
      </c>
      <c r="I115" s="39">
        <v>43191</v>
      </c>
      <c r="J115" s="39">
        <v>43677</v>
      </c>
      <c r="K115" s="22" t="s">
        <v>164</v>
      </c>
      <c r="L115" s="22" t="s">
        <v>29</v>
      </c>
      <c r="M115" s="22" t="s">
        <v>30</v>
      </c>
      <c r="N115" s="22" t="s">
        <v>30</v>
      </c>
      <c r="O115" s="22" t="s">
        <v>31</v>
      </c>
      <c r="P115" s="22">
        <v>121</v>
      </c>
      <c r="Q115" s="62">
        <v>3738065.23</v>
      </c>
      <c r="R115" s="60">
        <v>0</v>
      </c>
      <c r="S115" s="62">
        <v>665844.77</v>
      </c>
      <c r="T115" s="113">
        <f t="shared" si="15"/>
        <v>4403910</v>
      </c>
      <c r="U115" s="60">
        <v>0</v>
      </c>
      <c r="V115" s="62">
        <v>761194</v>
      </c>
      <c r="W115" s="113">
        <f t="shared" si="16"/>
        <v>5165104</v>
      </c>
      <c r="X115" s="25" t="s">
        <v>32</v>
      </c>
      <c r="Y115" s="86">
        <v>2</v>
      </c>
      <c r="Z115" s="84">
        <f>1457489.03+1040849.21</f>
        <v>2498338.2400000002</v>
      </c>
      <c r="AA115" s="84"/>
      <c r="AB115" s="102"/>
      <c r="AC115" s="102"/>
      <c r="AD115" s="102"/>
      <c r="AE115" s="102"/>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c r="IW115" s="26"/>
      <c r="IX115" s="26"/>
      <c r="IY115" s="26"/>
      <c r="IZ115" s="26"/>
      <c r="JA115" s="26"/>
      <c r="JB115" s="26"/>
      <c r="JC115" s="26"/>
      <c r="JD115" s="26"/>
      <c r="JE115" s="26"/>
      <c r="JF115" s="26"/>
      <c r="JG115" s="26"/>
      <c r="JH115" s="26"/>
      <c r="JI115" s="26"/>
      <c r="JJ115" s="26"/>
      <c r="JK115" s="26"/>
      <c r="JL115" s="26"/>
      <c r="JM115" s="26"/>
      <c r="JN115" s="26"/>
      <c r="JO115" s="26"/>
      <c r="JP115" s="26"/>
      <c r="JQ115" s="26"/>
      <c r="JR115" s="26"/>
      <c r="JS115" s="26"/>
      <c r="JT115" s="26"/>
      <c r="JU115" s="26"/>
      <c r="JV115" s="26"/>
      <c r="JW115" s="26"/>
      <c r="JX115" s="26"/>
      <c r="JY115" s="26"/>
      <c r="JZ115" s="26"/>
      <c r="KA115" s="26"/>
      <c r="KB115" s="26"/>
      <c r="KC115" s="26"/>
      <c r="KD115" s="26"/>
      <c r="KE115" s="26"/>
      <c r="KF115" s="26"/>
      <c r="KG115" s="26"/>
      <c r="KH115" s="26"/>
      <c r="KI115" s="26"/>
      <c r="KJ115" s="26"/>
      <c r="KK115" s="26"/>
      <c r="KL115" s="26"/>
      <c r="KM115" s="26"/>
      <c r="KN115" s="26"/>
      <c r="KO115" s="26"/>
      <c r="KP115" s="26"/>
      <c r="KQ115" s="26"/>
      <c r="KR115" s="26"/>
      <c r="KS115" s="26"/>
      <c r="KT115" s="26"/>
      <c r="KU115" s="26"/>
      <c r="KV115" s="26"/>
      <c r="KW115" s="26"/>
      <c r="KX115" s="26"/>
      <c r="KY115" s="26"/>
      <c r="KZ115" s="26"/>
      <c r="LA115" s="26"/>
      <c r="LB115" s="26"/>
      <c r="LC115" s="26"/>
      <c r="LD115" s="26"/>
      <c r="LE115" s="26"/>
      <c r="LF115" s="26"/>
      <c r="LG115" s="26"/>
      <c r="LH115" s="26"/>
      <c r="LI115" s="26"/>
      <c r="LJ115" s="26"/>
      <c r="LK115" s="26"/>
      <c r="LL115" s="26"/>
      <c r="LM115" s="26"/>
      <c r="LN115" s="26"/>
      <c r="LO115" s="26"/>
      <c r="LP115" s="26"/>
      <c r="LQ115" s="26"/>
      <c r="LR115" s="26"/>
      <c r="LS115" s="26"/>
      <c r="LT115" s="26"/>
      <c r="LU115" s="26"/>
      <c r="LV115" s="26"/>
      <c r="LW115" s="26"/>
      <c r="LX115" s="26"/>
      <c r="LY115" s="26"/>
      <c r="LZ115" s="26"/>
      <c r="MA115" s="26"/>
      <c r="MB115" s="26"/>
      <c r="MC115" s="26"/>
      <c r="MD115" s="26"/>
      <c r="ME115" s="26"/>
      <c r="MF115" s="26"/>
      <c r="MG115" s="26"/>
      <c r="MH115" s="26"/>
      <c r="MI115" s="26"/>
      <c r="MJ115" s="26"/>
      <c r="MK115" s="26"/>
      <c r="ML115" s="26"/>
      <c r="MM115" s="26"/>
      <c r="MN115" s="26"/>
      <c r="MO115" s="26"/>
      <c r="MP115" s="26"/>
      <c r="MQ115" s="26"/>
      <c r="MR115" s="26"/>
      <c r="MS115" s="26"/>
      <c r="MT115" s="26"/>
      <c r="MU115" s="26"/>
      <c r="MV115" s="26"/>
      <c r="MW115" s="26"/>
      <c r="MX115" s="26"/>
      <c r="MY115" s="26"/>
      <c r="MZ115" s="26"/>
      <c r="NA115" s="26"/>
      <c r="NB115" s="26"/>
      <c r="NC115" s="26"/>
      <c r="ND115" s="26"/>
      <c r="NE115" s="26"/>
      <c r="NF115" s="26"/>
      <c r="NG115" s="26"/>
      <c r="NH115" s="26"/>
      <c r="NI115" s="26"/>
      <c r="NJ115" s="26"/>
      <c r="NK115" s="26"/>
      <c r="NL115" s="26"/>
      <c r="NM115" s="26"/>
      <c r="NN115" s="26"/>
      <c r="NO115" s="26"/>
      <c r="NP115" s="26"/>
      <c r="NQ115" s="26"/>
      <c r="NR115" s="26"/>
      <c r="NS115" s="26"/>
      <c r="NT115" s="26"/>
      <c r="NU115" s="26"/>
      <c r="NV115" s="26"/>
      <c r="NW115" s="26"/>
      <c r="NX115" s="26"/>
      <c r="NY115" s="26"/>
      <c r="NZ115" s="26"/>
      <c r="OA115" s="26"/>
      <c r="OB115" s="26"/>
      <c r="OC115" s="26"/>
      <c r="OD115" s="26"/>
      <c r="OE115" s="26"/>
      <c r="OF115" s="26"/>
      <c r="OG115" s="26"/>
      <c r="OH115" s="26"/>
      <c r="OI115" s="26"/>
      <c r="OJ115" s="26"/>
      <c r="OK115" s="26"/>
      <c r="OL115" s="26"/>
      <c r="OM115" s="26"/>
      <c r="ON115" s="26"/>
      <c r="OO115" s="26"/>
      <c r="OP115" s="26"/>
      <c r="OQ115" s="26"/>
      <c r="OR115" s="26"/>
      <c r="OS115" s="26"/>
      <c r="OT115" s="26"/>
      <c r="OU115" s="26"/>
      <c r="OV115" s="26"/>
      <c r="OW115" s="26"/>
      <c r="OX115" s="26"/>
      <c r="OY115" s="26"/>
      <c r="OZ115" s="26"/>
      <c r="PA115" s="26"/>
      <c r="PB115" s="26"/>
      <c r="PC115" s="26"/>
      <c r="PD115" s="26"/>
      <c r="PE115" s="26"/>
      <c r="PF115" s="26"/>
      <c r="PG115" s="26"/>
      <c r="PH115" s="26"/>
      <c r="PI115" s="26"/>
      <c r="PJ115" s="26"/>
      <c r="PK115" s="26"/>
      <c r="PL115" s="26"/>
      <c r="PM115" s="26"/>
      <c r="PN115" s="26"/>
      <c r="PO115" s="26"/>
      <c r="PP115" s="26"/>
      <c r="PQ115" s="26"/>
      <c r="PR115" s="26"/>
      <c r="PS115" s="26"/>
      <c r="PT115" s="26"/>
      <c r="PU115" s="26"/>
      <c r="PV115" s="26"/>
      <c r="PW115" s="26"/>
      <c r="PX115" s="26"/>
      <c r="PY115" s="26"/>
      <c r="PZ115" s="26"/>
      <c r="QA115" s="26"/>
      <c r="QB115" s="26"/>
      <c r="QC115" s="26"/>
      <c r="QD115" s="26"/>
      <c r="QE115" s="26"/>
      <c r="QF115" s="26"/>
      <c r="QG115" s="26"/>
      <c r="QH115" s="26"/>
      <c r="QI115" s="26"/>
      <c r="QJ115" s="26"/>
      <c r="QK115" s="26"/>
      <c r="QL115" s="26"/>
      <c r="QM115" s="26"/>
      <c r="QN115" s="26"/>
      <c r="QO115" s="26"/>
      <c r="QP115" s="26"/>
      <c r="QQ115" s="26"/>
      <c r="QR115" s="26"/>
      <c r="QS115" s="26"/>
      <c r="QT115" s="26"/>
      <c r="QU115" s="26"/>
      <c r="QV115" s="26"/>
      <c r="QW115" s="26"/>
      <c r="QX115" s="26"/>
      <c r="QY115" s="26"/>
      <c r="QZ115" s="26"/>
      <c r="RA115" s="26"/>
      <c r="RB115" s="26"/>
      <c r="RC115" s="26"/>
      <c r="RD115" s="26"/>
      <c r="RE115" s="26"/>
      <c r="RF115" s="26"/>
      <c r="RG115" s="26"/>
      <c r="RH115" s="26"/>
      <c r="RI115" s="26"/>
      <c r="RJ115" s="26"/>
      <c r="RK115" s="26"/>
      <c r="RL115" s="26"/>
      <c r="RM115" s="26"/>
      <c r="RN115" s="26"/>
      <c r="RO115" s="26"/>
      <c r="RP115" s="26"/>
      <c r="RQ115" s="26"/>
      <c r="RR115" s="26"/>
      <c r="RS115" s="26"/>
      <c r="RT115" s="26"/>
      <c r="RU115" s="26"/>
      <c r="RV115" s="26"/>
      <c r="RW115" s="26"/>
      <c r="RX115" s="26"/>
      <c r="RY115" s="26"/>
      <c r="RZ115" s="26"/>
      <c r="SA115" s="26"/>
      <c r="SB115" s="26"/>
      <c r="SC115" s="26"/>
      <c r="SD115" s="26"/>
      <c r="SE115" s="26"/>
      <c r="SF115" s="26"/>
      <c r="SG115" s="26"/>
      <c r="SH115" s="26"/>
      <c r="SI115" s="26"/>
      <c r="SJ115" s="26"/>
      <c r="SK115" s="26"/>
      <c r="SL115" s="26"/>
      <c r="SM115" s="26"/>
      <c r="SN115" s="26"/>
      <c r="SO115" s="26"/>
      <c r="SP115" s="26"/>
      <c r="SQ115" s="26"/>
      <c r="SR115" s="26"/>
      <c r="SS115" s="26"/>
      <c r="ST115" s="26"/>
      <c r="SU115" s="26"/>
      <c r="SV115" s="26"/>
      <c r="SW115" s="26"/>
      <c r="SX115" s="26"/>
      <c r="SY115" s="26"/>
      <c r="SZ115" s="26"/>
      <c r="TA115" s="26"/>
      <c r="TB115" s="26"/>
      <c r="TC115" s="26"/>
      <c r="TD115" s="26"/>
      <c r="TE115" s="26"/>
      <c r="TF115" s="26"/>
      <c r="TG115" s="26"/>
      <c r="TH115" s="26"/>
      <c r="TI115" s="26"/>
      <c r="TJ115" s="26"/>
      <c r="TK115" s="26"/>
      <c r="TL115" s="26"/>
      <c r="TM115" s="26"/>
      <c r="TN115" s="26"/>
      <c r="TO115" s="26"/>
      <c r="TP115" s="26"/>
      <c r="TQ115" s="26"/>
      <c r="TR115" s="26"/>
      <c r="TS115" s="26"/>
      <c r="TT115" s="26"/>
      <c r="TU115" s="26"/>
      <c r="TV115" s="26"/>
      <c r="TW115" s="26"/>
      <c r="TX115" s="26"/>
      <c r="TY115" s="26"/>
      <c r="TZ115" s="26"/>
      <c r="UA115" s="26"/>
      <c r="UB115" s="26"/>
      <c r="UC115" s="26"/>
      <c r="UD115" s="26"/>
      <c r="UE115" s="26"/>
      <c r="UF115" s="26"/>
      <c r="UG115" s="26"/>
      <c r="UH115" s="26"/>
      <c r="UI115" s="26"/>
      <c r="UJ115" s="26"/>
      <c r="UK115" s="26"/>
      <c r="UL115" s="26"/>
      <c r="UM115" s="26"/>
      <c r="UN115" s="26"/>
      <c r="UO115" s="26"/>
      <c r="UP115" s="26"/>
      <c r="UQ115" s="26"/>
      <c r="UR115" s="26"/>
      <c r="US115" s="26"/>
      <c r="UT115" s="26"/>
      <c r="UU115" s="26"/>
      <c r="UV115" s="26"/>
      <c r="UW115" s="26"/>
      <c r="UX115" s="26"/>
      <c r="UY115" s="26"/>
      <c r="UZ115" s="26"/>
      <c r="VA115" s="26"/>
      <c r="VB115" s="26"/>
      <c r="VC115" s="26"/>
      <c r="VD115" s="26"/>
      <c r="VE115" s="26"/>
      <c r="VF115" s="26"/>
      <c r="VG115" s="26"/>
      <c r="VH115" s="26"/>
      <c r="VI115" s="26"/>
      <c r="VJ115" s="26"/>
      <c r="VK115" s="26"/>
      <c r="VL115" s="26"/>
      <c r="VM115" s="26"/>
      <c r="VN115" s="26"/>
      <c r="VO115" s="26"/>
      <c r="VP115" s="26"/>
      <c r="VQ115" s="26"/>
      <c r="VR115" s="26"/>
      <c r="VS115" s="26"/>
      <c r="VT115" s="26"/>
      <c r="VU115" s="26"/>
      <c r="VV115" s="26"/>
      <c r="VW115" s="26"/>
      <c r="VX115" s="26"/>
      <c r="VY115" s="26"/>
      <c r="VZ115" s="26"/>
      <c r="WA115" s="26"/>
      <c r="WB115" s="26"/>
      <c r="WC115" s="26"/>
      <c r="WD115" s="26"/>
      <c r="WE115" s="26"/>
      <c r="WF115" s="26"/>
      <c r="WG115" s="26"/>
      <c r="WH115" s="26"/>
      <c r="WI115" s="26"/>
      <c r="WJ115" s="26"/>
      <c r="WK115" s="26"/>
      <c r="WL115" s="26"/>
      <c r="WM115" s="26"/>
      <c r="WN115" s="26"/>
      <c r="WO115" s="26"/>
      <c r="WP115" s="26"/>
      <c r="WQ115" s="26"/>
      <c r="WR115" s="26"/>
      <c r="WS115" s="26"/>
      <c r="WT115" s="26"/>
      <c r="WU115" s="26"/>
      <c r="WV115" s="26"/>
      <c r="WW115" s="26"/>
      <c r="WX115" s="26"/>
      <c r="WY115" s="26"/>
      <c r="WZ115" s="26"/>
      <c r="XA115" s="26"/>
      <c r="XB115" s="26"/>
      <c r="XC115" s="26"/>
      <c r="XD115" s="26"/>
      <c r="XE115" s="26"/>
      <c r="XF115" s="26"/>
      <c r="XG115" s="26"/>
      <c r="XH115" s="26"/>
      <c r="XI115" s="26"/>
      <c r="XJ115" s="26"/>
      <c r="XK115" s="26"/>
      <c r="XL115" s="26"/>
      <c r="XM115" s="26"/>
      <c r="XN115" s="26"/>
      <c r="XO115" s="26"/>
      <c r="XP115" s="26"/>
      <c r="XQ115" s="26"/>
      <c r="XR115" s="26"/>
      <c r="XS115" s="26"/>
      <c r="XT115" s="26"/>
      <c r="XU115" s="26"/>
      <c r="XV115" s="26"/>
      <c r="XW115" s="26"/>
      <c r="XX115" s="26"/>
      <c r="XY115" s="26"/>
      <c r="XZ115" s="26"/>
      <c r="YA115" s="26"/>
      <c r="YB115" s="26"/>
      <c r="YC115" s="26"/>
      <c r="YD115" s="26"/>
      <c r="YE115" s="26"/>
      <c r="YF115" s="26"/>
      <c r="YG115" s="26"/>
      <c r="YH115" s="26"/>
      <c r="YI115" s="26"/>
      <c r="YJ115" s="26"/>
      <c r="YK115" s="26"/>
      <c r="YL115" s="26"/>
      <c r="YM115" s="26"/>
      <c r="YN115" s="26"/>
      <c r="YO115" s="26"/>
      <c r="YP115" s="26"/>
      <c r="YQ115" s="26"/>
      <c r="YR115" s="26"/>
      <c r="YS115" s="26"/>
      <c r="YT115" s="26"/>
      <c r="YU115" s="26"/>
      <c r="YV115" s="26"/>
      <c r="YW115" s="26"/>
      <c r="YX115" s="26"/>
      <c r="YY115" s="26"/>
      <c r="YZ115" s="26"/>
      <c r="ZA115" s="26"/>
      <c r="ZB115" s="26"/>
      <c r="ZC115" s="26"/>
      <c r="ZD115" s="26"/>
      <c r="ZE115" s="26"/>
      <c r="ZF115" s="26"/>
      <c r="ZG115" s="26"/>
      <c r="ZH115" s="26"/>
      <c r="ZI115" s="26"/>
      <c r="ZJ115" s="26"/>
      <c r="ZK115" s="26"/>
      <c r="ZL115" s="26"/>
      <c r="ZM115" s="26"/>
      <c r="ZN115" s="26"/>
      <c r="ZO115" s="26"/>
      <c r="ZP115" s="26"/>
      <c r="ZQ115" s="26"/>
      <c r="ZR115" s="26"/>
      <c r="ZS115" s="26"/>
      <c r="ZT115" s="26"/>
      <c r="ZU115" s="26"/>
      <c r="ZV115" s="26"/>
      <c r="ZW115" s="26"/>
      <c r="ZX115" s="26"/>
      <c r="ZY115" s="26"/>
      <c r="ZZ115" s="26"/>
      <c r="AAA115" s="26"/>
      <c r="AAB115" s="26"/>
      <c r="AAC115" s="26"/>
      <c r="AAD115" s="26"/>
      <c r="AAE115" s="26"/>
      <c r="AAF115" s="26"/>
      <c r="AAG115" s="26"/>
      <c r="AAH115" s="26"/>
      <c r="AAI115" s="26"/>
      <c r="AAJ115" s="26"/>
      <c r="AAK115" s="26"/>
      <c r="AAL115" s="26"/>
      <c r="AAM115" s="26"/>
      <c r="AAN115" s="26"/>
      <c r="AAO115" s="26"/>
      <c r="AAP115" s="26"/>
      <c r="AAQ115" s="26"/>
      <c r="AAR115" s="26"/>
      <c r="AAS115" s="26"/>
      <c r="AAT115" s="26"/>
      <c r="AAU115" s="26"/>
      <c r="AAV115" s="26"/>
      <c r="AAW115" s="26"/>
      <c r="AAX115" s="26"/>
      <c r="AAY115" s="26"/>
      <c r="AAZ115" s="26"/>
      <c r="ABA115" s="26"/>
      <c r="ABB115" s="26"/>
      <c r="ABC115" s="26"/>
      <c r="ABD115" s="26"/>
      <c r="ABE115" s="26"/>
      <c r="ABF115" s="26"/>
      <c r="ABG115" s="26"/>
      <c r="ABH115" s="26"/>
      <c r="ABI115" s="26"/>
      <c r="ABJ115" s="26"/>
      <c r="ABK115" s="26"/>
      <c r="ABL115" s="26"/>
      <c r="ABM115" s="26"/>
      <c r="ABN115" s="26"/>
      <c r="ABO115" s="26"/>
      <c r="ABP115" s="26"/>
      <c r="ABQ115" s="26"/>
      <c r="ABR115" s="26"/>
      <c r="ABS115" s="26"/>
      <c r="ABT115" s="26"/>
      <c r="ABU115" s="26"/>
      <c r="ABV115" s="26"/>
      <c r="ABW115" s="26"/>
      <c r="ABX115" s="26"/>
      <c r="ABY115" s="26"/>
      <c r="ABZ115" s="26"/>
      <c r="ACA115" s="26"/>
      <c r="ACB115" s="26"/>
      <c r="ACC115" s="26"/>
      <c r="ACD115" s="26"/>
      <c r="ACE115" s="26"/>
      <c r="ACF115" s="26"/>
      <c r="ACG115" s="26"/>
      <c r="ACH115" s="26"/>
      <c r="ACI115" s="26"/>
      <c r="ACJ115" s="26"/>
      <c r="ACK115" s="26"/>
      <c r="ACL115" s="26"/>
      <c r="ACM115" s="26"/>
      <c r="ACN115" s="26"/>
      <c r="ACO115" s="26"/>
      <c r="ACP115" s="26"/>
      <c r="ACQ115" s="26"/>
      <c r="ACR115" s="26"/>
      <c r="ACS115" s="26"/>
      <c r="ACT115" s="26"/>
      <c r="ACU115" s="26"/>
      <c r="ACV115" s="26"/>
      <c r="ACW115" s="26"/>
      <c r="ACX115" s="26"/>
      <c r="ACY115" s="26"/>
      <c r="ACZ115" s="26"/>
      <c r="ADA115" s="26"/>
      <c r="ADB115" s="26"/>
      <c r="ADC115" s="26"/>
      <c r="ADD115" s="26"/>
      <c r="ADE115" s="26"/>
      <c r="ADF115" s="26"/>
      <c r="ADG115" s="26"/>
      <c r="ADH115" s="26"/>
      <c r="ADI115" s="26"/>
      <c r="ADJ115" s="26"/>
      <c r="ADK115" s="26"/>
      <c r="ADL115" s="26"/>
      <c r="ADM115" s="26"/>
      <c r="ADN115" s="26"/>
      <c r="ADO115" s="26"/>
      <c r="ADP115" s="26"/>
      <c r="ADQ115" s="26"/>
      <c r="ADR115" s="26"/>
      <c r="ADS115" s="26"/>
      <c r="ADT115" s="26"/>
      <c r="ADU115" s="26"/>
      <c r="ADV115" s="26"/>
      <c r="ADW115" s="26"/>
      <c r="ADX115" s="26"/>
      <c r="ADY115" s="26"/>
      <c r="ADZ115" s="26"/>
      <c r="AEA115" s="26"/>
      <c r="AEB115" s="26"/>
      <c r="AEC115" s="26"/>
      <c r="AED115" s="26"/>
      <c r="AEE115" s="26"/>
      <c r="AEF115" s="26"/>
      <c r="AEG115" s="26"/>
      <c r="AEH115" s="26"/>
      <c r="AEI115" s="26"/>
      <c r="AEJ115" s="26"/>
      <c r="AEK115" s="26"/>
      <c r="AEL115" s="26"/>
      <c r="AEM115" s="26"/>
      <c r="AEN115" s="26"/>
      <c r="AEO115" s="26"/>
      <c r="AEP115" s="26"/>
      <c r="AEQ115" s="26"/>
      <c r="AER115" s="26"/>
      <c r="AES115" s="26"/>
      <c r="AET115" s="26"/>
      <c r="AEU115" s="26"/>
      <c r="AEV115" s="26"/>
      <c r="AEW115" s="26"/>
      <c r="AEX115" s="26"/>
      <c r="AEY115" s="26"/>
      <c r="AEZ115" s="26"/>
      <c r="AFA115" s="26"/>
      <c r="AFB115" s="26"/>
      <c r="AFC115" s="26"/>
      <c r="AFD115" s="26"/>
      <c r="AFE115" s="26"/>
      <c r="AFF115" s="26"/>
      <c r="AFG115" s="26"/>
      <c r="AFH115" s="26"/>
      <c r="AFI115" s="26"/>
      <c r="AFJ115" s="26"/>
      <c r="AFK115" s="26"/>
      <c r="AFL115" s="26"/>
      <c r="AFM115" s="26"/>
      <c r="AFN115" s="26"/>
      <c r="AFO115" s="26"/>
      <c r="AFP115" s="26"/>
      <c r="AFQ115" s="26"/>
      <c r="AFR115" s="26"/>
      <c r="AFS115" s="26"/>
      <c r="AFT115" s="26"/>
      <c r="AFU115" s="26"/>
      <c r="AFV115" s="26"/>
      <c r="AFW115" s="26"/>
      <c r="AFX115" s="26"/>
      <c r="AFY115" s="26"/>
      <c r="AFZ115" s="26"/>
      <c r="AGA115" s="26"/>
      <c r="AGB115" s="26"/>
      <c r="AGC115" s="26"/>
      <c r="AGD115" s="26"/>
      <c r="AGE115" s="26"/>
      <c r="AGF115" s="26"/>
      <c r="AGG115" s="26"/>
      <c r="AGH115" s="26"/>
      <c r="AGI115" s="26"/>
      <c r="AGJ115" s="26"/>
      <c r="AGK115" s="26"/>
      <c r="AGL115" s="26"/>
      <c r="AGM115" s="26"/>
      <c r="AGN115" s="26"/>
      <c r="AGO115" s="26"/>
      <c r="AGP115" s="26"/>
      <c r="AGQ115" s="26"/>
      <c r="AGR115" s="26"/>
      <c r="AGS115" s="26"/>
      <c r="AGT115" s="26"/>
      <c r="AGU115" s="26"/>
      <c r="AGV115" s="26"/>
      <c r="AGW115" s="26"/>
      <c r="AGX115" s="26"/>
      <c r="AGY115" s="26"/>
      <c r="AGZ115" s="26"/>
      <c r="AHA115" s="26"/>
      <c r="AHB115" s="26"/>
      <c r="AHC115" s="26"/>
      <c r="AHD115" s="26"/>
      <c r="AHE115" s="26"/>
      <c r="AHF115" s="26"/>
      <c r="AHG115" s="26"/>
      <c r="AHH115" s="26"/>
      <c r="AHI115" s="26"/>
      <c r="AHJ115" s="26"/>
      <c r="AHK115" s="26"/>
      <c r="AHL115" s="26"/>
      <c r="AHM115" s="26"/>
      <c r="AHN115" s="26"/>
      <c r="AHO115" s="26"/>
      <c r="AHP115" s="26"/>
      <c r="AHQ115" s="26"/>
      <c r="AHR115" s="26"/>
      <c r="AHS115" s="26"/>
      <c r="AHT115" s="26"/>
      <c r="AHU115" s="26"/>
      <c r="AHV115" s="26"/>
      <c r="AHW115" s="26"/>
      <c r="AHX115" s="26"/>
      <c r="AHY115" s="26"/>
      <c r="AHZ115" s="26"/>
      <c r="AIA115" s="26"/>
      <c r="AIB115" s="26"/>
      <c r="AIC115" s="26"/>
      <c r="AID115" s="26"/>
      <c r="AIE115" s="26"/>
      <c r="AIF115" s="26"/>
      <c r="AIG115" s="26"/>
      <c r="AIH115" s="26"/>
      <c r="AII115" s="26"/>
      <c r="AIJ115" s="26"/>
      <c r="AIK115" s="26"/>
      <c r="AIL115" s="26"/>
      <c r="AIM115" s="26"/>
      <c r="AIN115" s="26"/>
      <c r="AIO115" s="26"/>
      <c r="AIP115" s="26"/>
      <c r="AIQ115" s="26"/>
      <c r="AIR115" s="26"/>
      <c r="AIS115" s="26"/>
      <c r="AIT115" s="26"/>
      <c r="AIU115" s="26"/>
      <c r="AIV115" s="26"/>
      <c r="AIW115" s="26"/>
      <c r="AIX115" s="26"/>
      <c r="AIY115" s="26"/>
      <c r="AIZ115" s="26"/>
      <c r="AJA115" s="26"/>
      <c r="AJB115" s="26"/>
      <c r="AJC115" s="26"/>
      <c r="AJD115" s="26"/>
      <c r="AJE115" s="26"/>
      <c r="AJF115" s="26"/>
      <c r="AJG115" s="26"/>
      <c r="AJH115" s="26"/>
      <c r="AJI115" s="26"/>
      <c r="AJJ115" s="26"/>
      <c r="AJK115" s="26"/>
      <c r="AJL115" s="26"/>
      <c r="AJM115" s="26"/>
      <c r="AJN115" s="26"/>
      <c r="AJO115" s="26"/>
      <c r="AJP115" s="26"/>
      <c r="AJQ115" s="26"/>
      <c r="AJR115" s="26"/>
      <c r="AJS115" s="26"/>
      <c r="AJT115" s="26"/>
      <c r="AJU115" s="26"/>
      <c r="AJV115" s="26"/>
      <c r="AJW115" s="26"/>
      <c r="AJX115" s="26"/>
      <c r="AJY115" s="26"/>
      <c r="AJZ115" s="26"/>
      <c r="AKA115" s="26"/>
      <c r="AKB115" s="26"/>
      <c r="AKC115" s="26"/>
      <c r="AKD115" s="26"/>
      <c r="AKE115" s="26"/>
      <c r="AKF115" s="26"/>
      <c r="AKG115" s="26"/>
      <c r="AKH115" s="26"/>
      <c r="AKI115" s="26"/>
      <c r="AKJ115" s="26"/>
      <c r="AKK115" s="26"/>
      <c r="AKL115" s="26"/>
      <c r="AKM115" s="26"/>
      <c r="AKN115" s="26"/>
      <c r="AKO115" s="26"/>
      <c r="AKP115" s="26"/>
      <c r="AKQ115" s="26"/>
      <c r="AKR115" s="26"/>
      <c r="AKS115" s="26"/>
      <c r="AKT115" s="26"/>
      <c r="AKU115" s="26"/>
      <c r="AKV115" s="26"/>
      <c r="AKW115" s="26"/>
      <c r="AKX115" s="26"/>
      <c r="AKY115" s="26"/>
      <c r="AKZ115" s="26"/>
      <c r="ALA115" s="26"/>
      <c r="ALB115" s="26"/>
      <c r="ALC115" s="26"/>
      <c r="ALD115" s="26"/>
      <c r="ALE115" s="26"/>
      <c r="ALF115" s="26"/>
      <c r="ALG115" s="26"/>
      <c r="ALH115" s="26"/>
      <c r="ALI115" s="26"/>
      <c r="ALJ115" s="26"/>
      <c r="ALK115" s="26"/>
      <c r="ALL115" s="26"/>
      <c r="ALM115" s="26"/>
      <c r="ALN115" s="26"/>
      <c r="ALO115" s="26"/>
      <c r="ALP115" s="26"/>
      <c r="ALQ115" s="26"/>
      <c r="ALR115" s="26"/>
      <c r="ALS115" s="26"/>
      <c r="ALT115" s="26"/>
      <c r="ALU115" s="26"/>
      <c r="ALV115" s="26"/>
      <c r="ALW115" s="26"/>
      <c r="ALX115" s="26"/>
      <c r="ALY115" s="26"/>
      <c r="ALZ115" s="26"/>
      <c r="AMA115" s="26"/>
      <c r="AMB115" s="26"/>
      <c r="AMC115" s="26"/>
      <c r="AMD115" s="26"/>
      <c r="AME115" s="26"/>
      <c r="AMF115" s="26"/>
      <c r="AMG115" s="26"/>
      <c r="AMH115" s="26"/>
      <c r="AMI115" s="26"/>
      <c r="AMJ115" s="26"/>
      <c r="AMK115" s="26"/>
      <c r="AML115" s="26"/>
      <c r="AMM115" s="26"/>
      <c r="AMN115" s="26"/>
      <c r="AMO115" s="26"/>
      <c r="AMP115" s="26"/>
      <c r="AMQ115" s="26"/>
    </row>
    <row r="116" spans="1:1031" s="27" customFormat="1" ht="80.25" customHeight="1" thickBot="1" x14ac:dyDescent="0.3">
      <c r="A116" s="93">
        <v>96</v>
      </c>
      <c r="B116" s="258"/>
      <c r="C116" s="164" t="s">
        <v>95</v>
      </c>
      <c r="D116" s="165" t="s">
        <v>409</v>
      </c>
      <c r="E116" s="28" t="s">
        <v>410</v>
      </c>
      <c r="F116" s="23" t="s">
        <v>411</v>
      </c>
      <c r="G116" s="22" t="s">
        <v>496</v>
      </c>
      <c r="H116" s="38" t="s">
        <v>414</v>
      </c>
      <c r="I116" s="39">
        <v>43070</v>
      </c>
      <c r="J116" s="39">
        <v>44196</v>
      </c>
      <c r="K116" s="22" t="s">
        <v>164</v>
      </c>
      <c r="L116" s="22" t="s">
        <v>29</v>
      </c>
      <c r="M116" s="22" t="s">
        <v>30</v>
      </c>
      <c r="N116" s="22" t="s">
        <v>30</v>
      </c>
      <c r="O116" s="22" t="s">
        <v>31</v>
      </c>
      <c r="P116" s="22">
        <v>121</v>
      </c>
      <c r="Q116" s="60">
        <v>20760118.329999998</v>
      </c>
      <c r="R116" s="60">
        <v>0</v>
      </c>
      <c r="S116" s="60">
        <v>3733165.57</v>
      </c>
      <c r="T116" s="113">
        <f t="shared" si="15"/>
        <v>24493283.899999999</v>
      </c>
      <c r="U116" s="60">
        <v>0</v>
      </c>
      <c r="V116" s="60">
        <v>750011.03</v>
      </c>
      <c r="W116" s="113">
        <f t="shared" si="16"/>
        <v>25243294.93</v>
      </c>
      <c r="X116" s="25" t="s">
        <v>32</v>
      </c>
      <c r="Y116" s="31">
        <v>0</v>
      </c>
      <c r="Z116" s="87">
        <v>5917267.79</v>
      </c>
      <c r="AA116" s="24">
        <v>0</v>
      </c>
      <c r="AB116" s="102"/>
      <c r="AC116" s="102"/>
      <c r="AD116" s="102"/>
      <c r="AE116" s="102"/>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26"/>
      <c r="JH116" s="26"/>
      <c r="JI116" s="26"/>
      <c r="JJ116" s="26"/>
      <c r="JK116" s="26"/>
      <c r="JL116" s="26"/>
      <c r="JM116" s="26"/>
      <c r="JN116" s="26"/>
      <c r="JO116" s="26"/>
      <c r="JP116" s="26"/>
      <c r="JQ116" s="26"/>
      <c r="JR116" s="26"/>
      <c r="JS116" s="26"/>
      <c r="JT116" s="26"/>
      <c r="JU116" s="26"/>
      <c r="JV116" s="26"/>
      <c r="JW116" s="26"/>
      <c r="JX116" s="26"/>
      <c r="JY116" s="26"/>
      <c r="JZ116" s="26"/>
      <c r="KA116" s="26"/>
      <c r="KB116" s="26"/>
      <c r="KC116" s="26"/>
      <c r="KD116" s="26"/>
      <c r="KE116" s="26"/>
      <c r="KF116" s="26"/>
      <c r="KG116" s="26"/>
      <c r="KH116" s="26"/>
      <c r="KI116" s="26"/>
      <c r="KJ116" s="26"/>
      <c r="KK116" s="26"/>
      <c r="KL116" s="26"/>
      <c r="KM116" s="26"/>
      <c r="KN116" s="26"/>
      <c r="KO116" s="26"/>
      <c r="KP116" s="26"/>
      <c r="KQ116" s="26"/>
      <c r="KR116" s="26"/>
      <c r="KS116" s="26"/>
      <c r="KT116" s="26"/>
      <c r="KU116" s="26"/>
      <c r="KV116" s="26"/>
      <c r="KW116" s="26"/>
      <c r="KX116" s="26"/>
      <c r="KY116" s="26"/>
      <c r="KZ116" s="26"/>
      <c r="LA116" s="26"/>
      <c r="LB116" s="26"/>
      <c r="LC116" s="26"/>
      <c r="LD116" s="26"/>
      <c r="LE116" s="26"/>
      <c r="LF116" s="26"/>
      <c r="LG116" s="26"/>
      <c r="LH116" s="26"/>
      <c r="LI116" s="26"/>
      <c r="LJ116" s="26"/>
      <c r="LK116" s="26"/>
      <c r="LL116" s="26"/>
      <c r="LM116" s="26"/>
      <c r="LN116" s="26"/>
      <c r="LO116" s="26"/>
      <c r="LP116" s="26"/>
      <c r="LQ116" s="26"/>
      <c r="LR116" s="26"/>
      <c r="LS116" s="26"/>
      <c r="LT116" s="26"/>
      <c r="LU116" s="26"/>
      <c r="LV116" s="26"/>
      <c r="LW116" s="26"/>
      <c r="LX116" s="26"/>
      <c r="LY116" s="26"/>
      <c r="LZ116" s="26"/>
      <c r="MA116" s="26"/>
      <c r="MB116" s="26"/>
      <c r="MC116" s="26"/>
      <c r="MD116" s="26"/>
      <c r="ME116" s="26"/>
      <c r="MF116" s="26"/>
      <c r="MG116" s="26"/>
      <c r="MH116" s="26"/>
      <c r="MI116" s="26"/>
      <c r="MJ116" s="26"/>
      <c r="MK116" s="26"/>
      <c r="ML116" s="26"/>
      <c r="MM116" s="26"/>
      <c r="MN116" s="26"/>
      <c r="MO116" s="26"/>
      <c r="MP116" s="26"/>
      <c r="MQ116" s="26"/>
      <c r="MR116" s="26"/>
      <c r="MS116" s="26"/>
      <c r="MT116" s="26"/>
      <c r="MU116" s="26"/>
      <c r="MV116" s="26"/>
      <c r="MW116" s="26"/>
      <c r="MX116" s="26"/>
      <c r="MY116" s="26"/>
      <c r="MZ116" s="26"/>
      <c r="NA116" s="26"/>
      <c r="NB116" s="26"/>
      <c r="NC116" s="26"/>
      <c r="ND116" s="26"/>
      <c r="NE116" s="26"/>
      <c r="NF116" s="26"/>
      <c r="NG116" s="26"/>
      <c r="NH116" s="26"/>
      <c r="NI116" s="26"/>
      <c r="NJ116" s="26"/>
      <c r="NK116" s="26"/>
      <c r="NL116" s="26"/>
      <c r="NM116" s="26"/>
      <c r="NN116" s="26"/>
      <c r="NO116" s="26"/>
      <c r="NP116" s="26"/>
      <c r="NQ116" s="26"/>
      <c r="NR116" s="26"/>
      <c r="NS116" s="26"/>
      <c r="NT116" s="26"/>
      <c r="NU116" s="26"/>
      <c r="NV116" s="26"/>
      <c r="NW116" s="26"/>
      <c r="NX116" s="26"/>
      <c r="NY116" s="26"/>
      <c r="NZ116" s="26"/>
      <c r="OA116" s="26"/>
      <c r="OB116" s="26"/>
      <c r="OC116" s="26"/>
      <c r="OD116" s="26"/>
      <c r="OE116" s="26"/>
      <c r="OF116" s="26"/>
      <c r="OG116" s="26"/>
      <c r="OH116" s="26"/>
      <c r="OI116" s="26"/>
      <c r="OJ116" s="26"/>
      <c r="OK116" s="26"/>
      <c r="OL116" s="26"/>
      <c r="OM116" s="26"/>
      <c r="ON116" s="26"/>
      <c r="OO116" s="26"/>
      <c r="OP116" s="26"/>
      <c r="OQ116" s="26"/>
      <c r="OR116" s="26"/>
      <c r="OS116" s="26"/>
      <c r="OT116" s="26"/>
      <c r="OU116" s="26"/>
      <c r="OV116" s="26"/>
      <c r="OW116" s="26"/>
      <c r="OX116" s="26"/>
      <c r="OY116" s="26"/>
      <c r="OZ116" s="26"/>
      <c r="PA116" s="26"/>
      <c r="PB116" s="26"/>
      <c r="PC116" s="26"/>
      <c r="PD116" s="26"/>
      <c r="PE116" s="26"/>
      <c r="PF116" s="26"/>
      <c r="PG116" s="26"/>
      <c r="PH116" s="26"/>
      <c r="PI116" s="26"/>
      <c r="PJ116" s="26"/>
      <c r="PK116" s="26"/>
      <c r="PL116" s="26"/>
      <c r="PM116" s="26"/>
      <c r="PN116" s="26"/>
      <c r="PO116" s="26"/>
      <c r="PP116" s="26"/>
      <c r="PQ116" s="26"/>
      <c r="PR116" s="26"/>
      <c r="PS116" s="26"/>
      <c r="PT116" s="26"/>
      <c r="PU116" s="26"/>
      <c r="PV116" s="26"/>
      <c r="PW116" s="26"/>
      <c r="PX116" s="26"/>
      <c r="PY116" s="26"/>
      <c r="PZ116" s="26"/>
      <c r="QA116" s="26"/>
      <c r="QB116" s="26"/>
      <c r="QC116" s="26"/>
      <c r="QD116" s="26"/>
      <c r="QE116" s="26"/>
      <c r="QF116" s="26"/>
      <c r="QG116" s="26"/>
      <c r="QH116" s="26"/>
      <c r="QI116" s="26"/>
      <c r="QJ116" s="26"/>
      <c r="QK116" s="26"/>
      <c r="QL116" s="26"/>
      <c r="QM116" s="26"/>
      <c r="QN116" s="26"/>
      <c r="QO116" s="26"/>
      <c r="QP116" s="26"/>
      <c r="QQ116" s="26"/>
      <c r="QR116" s="26"/>
      <c r="QS116" s="26"/>
      <c r="QT116" s="26"/>
      <c r="QU116" s="26"/>
      <c r="QV116" s="26"/>
      <c r="QW116" s="26"/>
      <c r="QX116" s="26"/>
      <c r="QY116" s="26"/>
      <c r="QZ116" s="26"/>
      <c r="RA116" s="26"/>
      <c r="RB116" s="26"/>
      <c r="RC116" s="26"/>
      <c r="RD116" s="26"/>
      <c r="RE116" s="26"/>
      <c r="RF116" s="26"/>
      <c r="RG116" s="26"/>
      <c r="RH116" s="26"/>
      <c r="RI116" s="26"/>
      <c r="RJ116" s="26"/>
      <c r="RK116" s="26"/>
      <c r="RL116" s="26"/>
      <c r="RM116" s="26"/>
      <c r="RN116" s="26"/>
      <c r="RO116" s="26"/>
      <c r="RP116" s="26"/>
      <c r="RQ116" s="26"/>
      <c r="RR116" s="26"/>
      <c r="RS116" s="26"/>
      <c r="RT116" s="26"/>
      <c r="RU116" s="26"/>
      <c r="RV116" s="26"/>
      <c r="RW116" s="26"/>
      <c r="RX116" s="26"/>
      <c r="RY116" s="26"/>
      <c r="RZ116" s="26"/>
      <c r="SA116" s="26"/>
      <c r="SB116" s="26"/>
      <c r="SC116" s="26"/>
      <c r="SD116" s="26"/>
      <c r="SE116" s="26"/>
      <c r="SF116" s="26"/>
      <c r="SG116" s="26"/>
      <c r="SH116" s="26"/>
      <c r="SI116" s="26"/>
      <c r="SJ116" s="26"/>
      <c r="SK116" s="26"/>
      <c r="SL116" s="26"/>
      <c r="SM116" s="26"/>
      <c r="SN116" s="26"/>
      <c r="SO116" s="26"/>
      <c r="SP116" s="26"/>
      <c r="SQ116" s="26"/>
      <c r="SR116" s="26"/>
      <c r="SS116" s="26"/>
      <c r="ST116" s="26"/>
      <c r="SU116" s="26"/>
      <c r="SV116" s="26"/>
      <c r="SW116" s="26"/>
      <c r="SX116" s="26"/>
      <c r="SY116" s="26"/>
      <c r="SZ116" s="26"/>
      <c r="TA116" s="26"/>
      <c r="TB116" s="26"/>
      <c r="TC116" s="26"/>
      <c r="TD116" s="26"/>
      <c r="TE116" s="26"/>
      <c r="TF116" s="26"/>
      <c r="TG116" s="26"/>
      <c r="TH116" s="26"/>
      <c r="TI116" s="26"/>
      <c r="TJ116" s="26"/>
      <c r="TK116" s="26"/>
      <c r="TL116" s="26"/>
      <c r="TM116" s="26"/>
      <c r="TN116" s="26"/>
      <c r="TO116" s="26"/>
      <c r="TP116" s="26"/>
      <c r="TQ116" s="26"/>
      <c r="TR116" s="26"/>
      <c r="TS116" s="26"/>
      <c r="TT116" s="26"/>
      <c r="TU116" s="26"/>
      <c r="TV116" s="26"/>
      <c r="TW116" s="26"/>
      <c r="TX116" s="26"/>
      <c r="TY116" s="26"/>
      <c r="TZ116" s="26"/>
      <c r="UA116" s="26"/>
      <c r="UB116" s="26"/>
      <c r="UC116" s="26"/>
      <c r="UD116" s="26"/>
      <c r="UE116" s="26"/>
      <c r="UF116" s="26"/>
      <c r="UG116" s="26"/>
      <c r="UH116" s="26"/>
      <c r="UI116" s="26"/>
      <c r="UJ116" s="26"/>
      <c r="UK116" s="26"/>
      <c r="UL116" s="26"/>
      <c r="UM116" s="26"/>
      <c r="UN116" s="26"/>
      <c r="UO116" s="26"/>
      <c r="UP116" s="26"/>
      <c r="UQ116" s="26"/>
      <c r="UR116" s="26"/>
      <c r="US116" s="26"/>
      <c r="UT116" s="26"/>
      <c r="UU116" s="26"/>
      <c r="UV116" s="26"/>
      <c r="UW116" s="26"/>
      <c r="UX116" s="26"/>
      <c r="UY116" s="26"/>
      <c r="UZ116" s="26"/>
      <c r="VA116" s="26"/>
      <c r="VB116" s="26"/>
      <c r="VC116" s="26"/>
      <c r="VD116" s="26"/>
      <c r="VE116" s="26"/>
      <c r="VF116" s="26"/>
      <c r="VG116" s="26"/>
      <c r="VH116" s="26"/>
      <c r="VI116" s="26"/>
      <c r="VJ116" s="26"/>
      <c r="VK116" s="26"/>
      <c r="VL116" s="26"/>
      <c r="VM116" s="26"/>
      <c r="VN116" s="26"/>
      <c r="VO116" s="26"/>
      <c r="VP116" s="26"/>
      <c r="VQ116" s="26"/>
      <c r="VR116" s="26"/>
      <c r="VS116" s="26"/>
      <c r="VT116" s="26"/>
      <c r="VU116" s="26"/>
      <c r="VV116" s="26"/>
      <c r="VW116" s="26"/>
      <c r="VX116" s="26"/>
      <c r="VY116" s="26"/>
      <c r="VZ116" s="26"/>
      <c r="WA116" s="26"/>
      <c r="WB116" s="26"/>
      <c r="WC116" s="26"/>
      <c r="WD116" s="26"/>
      <c r="WE116" s="26"/>
      <c r="WF116" s="26"/>
      <c r="WG116" s="26"/>
      <c r="WH116" s="26"/>
      <c r="WI116" s="26"/>
      <c r="WJ116" s="26"/>
      <c r="WK116" s="26"/>
      <c r="WL116" s="26"/>
      <c r="WM116" s="26"/>
      <c r="WN116" s="26"/>
      <c r="WO116" s="26"/>
      <c r="WP116" s="26"/>
      <c r="WQ116" s="26"/>
      <c r="WR116" s="26"/>
      <c r="WS116" s="26"/>
      <c r="WT116" s="26"/>
      <c r="WU116" s="26"/>
      <c r="WV116" s="26"/>
      <c r="WW116" s="26"/>
      <c r="WX116" s="26"/>
      <c r="WY116" s="26"/>
      <c r="WZ116" s="26"/>
      <c r="XA116" s="26"/>
      <c r="XB116" s="26"/>
      <c r="XC116" s="26"/>
      <c r="XD116" s="26"/>
      <c r="XE116" s="26"/>
      <c r="XF116" s="26"/>
      <c r="XG116" s="26"/>
      <c r="XH116" s="26"/>
      <c r="XI116" s="26"/>
      <c r="XJ116" s="26"/>
      <c r="XK116" s="26"/>
      <c r="XL116" s="26"/>
      <c r="XM116" s="26"/>
      <c r="XN116" s="26"/>
      <c r="XO116" s="26"/>
      <c r="XP116" s="26"/>
      <c r="XQ116" s="26"/>
      <c r="XR116" s="26"/>
      <c r="XS116" s="26"/>
      <c r="XT116" s="26"/>
      <c r="XU116" s="26"/>
      <c r="XV116" s="26"/>
      <c r="XW116" s="26"/>
      <c r="XX116" s="26"/>
      <c r="XY116" s="26"/>
      <c r="XZ116" s="26"/>
      <c r="YA116" s="26"/>
      <c r="YB116" s="26"/>
      <c r="YC116" s="26"/>
      <c r="YD116" s="26"/>
      <c r="YE116" s="26"/>
      <c r="YF116" s="26"/>
      <c r="YG116" s="26"/>
      <c r="YH116" s="26"/>
      <c r="YI116" s="26"/>
      <c r="YJ116" s="26"/>
      <c r="YK116" s="26"/>
      <c r="YL116" s="26"/>
      <c r="YM116" s="26"/>
      <c r="YN116" s="26"/>
      <c r="YO116" s="26"/>
      <c r="YP116" s="26"/>
      <c r="YQ116" s="26"/>
      <c r="YR116" s="26"/>
      <c r="YS116" s="26"/>
      <c r="YT116" s="26"/>
      <c r="YU116" s="26"/>
      <c r="YV116" s="26"/>
      <c r="YW116" s="26"/>
      <c r="YX116" s="26"/>
      <c r="YY116" s="26"/>
      <c r="YZ116" s="26"/>
      <c r="ZA116" s="26"/>
      <c r="ZB116" s="26"/>
      <c r="ZC116" s="26"/>
      <c r="ZD116" s="26"/>
      <c r="ZE116" s="26"/>
      <c r="ZF116" s="26"/>
      <c r="ZG116" s="26"/>
      <c r="ZH116" s="26"/>
      <c r="ZI116" s="26"/>
      <c r="ZJ116" s="26"/>
      <c r="ZK116" s="26"/>
      <c r="ZL116" s="26"/>
      <c r="ZM116" s="26"/>
      <c r="ZN116" s="26"/>
      <c r="ZO116" s="26"/>
      <c r="ZP116" s="26"/>
      <c r="ZQ116" s="26"/>
      <c r="ZR116" s="26"/>
      <c r="ZS116" s="26"/>
      <c r="ZT116" s="26"/>
      <c r="ZU116" s="26"/>
      <c r="ZV116" s="26"/>
      <c r="ZW116" s="26"/>
      <c r="ZX116" s="26"/>
      <c r="ZY116" s="26"/>
      <c r="ZZ116" s="26"/>
      <c r="AAA116" s="26"/>
      <c r="AAB116" s="26"/>
      <c r="AAC116" s="26"/>
      <c r="AAD116" s="26"/>
      <c r="AAE116" s="26"/>
      <c r="AAF116" s="26"/>
      <c r="AAG116" s="26"/>
      <c r="AAH116" s="26"/>
      <c r="AAI116" s="26"/>
      <c r="AAJ116" s="26"/>
      <c r="AAK116" s="26"/>
      <c r="AAL116" s="26"/>
      <c r="AAM116" s="26"/>
      <c r="AAN116" s="26"/>
      <c r="AAO116" s="26"/>
      <c r="AAP116" s="26"/>
      <c r="AAQ116" s="26"/>
      <c r="AAR116" s="26"/>
      <c r="AAS116" s="26"/>
      <c r="AAT116" s="26"/>
      <c r="AAU116" s="26"/>
      <c r="AAV116" s="26"/>
      <c r="AAW116" s="26"/>
      <c r="AAX116" s="26"/>
      <c r="AAY116" s="26"/>
      <c r="AAZ116" s="26"/>
      <c r="ABA116" s="26"/>
      <c r="ABB116" s="26"/>
      <c r="ABC116" s="26"/>
      <c r="ABD116" s="26"/>
      <c r="ABE116" s="26"/>
      <c r="ABF116" s="26"/>
      <c r="ABG116" s="26"/>
      <c r="ABH116" s="26"/>
      <c r="ABI116" s="26"/>
      <c r="ABJ116" s="26"/>
      <c r="ABK116" s="26"/>
      <c r="ABL116" s="26"/>
      <c r="ABM116" s="26"/>
      <c r="ABN116" s="26"/>
      <c r="ABO116" s="26"/>
      <c r="ABP116" s="26"/>
      <c r="ABQ116" s="26"/>
      <c r="ABR116" s="26"/>
      <c r="ABS116" s="26"/>
      <c r="ABT116" s="26"/>
      <c r="ABU116" s="26"/>
      <c r="ABV116" s="26"/>
      <c r="ABW116" s="26"/>
      <c r="ABX116" s="26"/>
      <c r="ABY116" s="26"/>
      <c r="ABZ116" s="26"/>
      <c r="ACA116" s="26"/>
      <c r="ACB116" s="26"/>
      <c r="ACC116" s="26"/>
      <c r="ACD116" s="26"/>
      <c r="ACE116" s="26"/>
      <c r="ACF116" s="26"/>
      <c r="ACG116" s="26"/>
      <c r="ACH116" s="26"/>
      <c r="ACI116" s="26"/>
      <c r="ACJ116" s="26"/>
      <c r="ACK116" s="26"/>
      <c r="ACL116" s="26"/>
      <c r="ACM116" s="26"/>
      <c r="ACN116" s="26"/>
      <c r="ACO116" s="26"/>
      <c r="ACP116" s="26"/>
      <c r="ACQ116" s="26"/>
      <c r="ACR116" s="26"/>
      <c r="ACS116" s="26"/>
      <c r="ACT116" s="26"/>
      <c r="ACU116" s="26"/>
      <c r="ACV116" s="26"/>
      <c r="ACW116" s="26"/>
      <c r="ACX116" s="26"/>
      <c r="ACY116" s="26"/>
      <c r="ACZ116" s="26"/>
      <c r="ADA116" s="26"/>
      <c r="ADB116" s="26"/>
      <c r="ADC116" s="26"/>
      <c r="ADD116" s="26"/>
      <c r="ADE116" s="26"/>
      <c r="ADF116" s="26"/>
      <c r="ADG116" s="26"/>
      <c r="ADH116" s="26"/>
      <c r="ADI116" s="26"/>
      <c r="ADJ116" s="26"/>
      <c r="ADK116" s="26"/>
      <c r="ADL116" s="26"/>
      <c r="ADM116" s="26"/>
      <c r="ADN116" s="26"/>
      <c r="ADO116" s="26"/>
      <c r="ADP116" s="26"/>
      <c r="ADQ116" s="26"/>
      <c r="ADR116" s="26"/>
      <c r="ADS116" s="26"/>
      <c r="ADT116" s="26"/>
      <c r="ADU116" s="26"/>
      <c r="ADV116" s="26"/>
      <c r="ADW116" s="26"/>
      <c r="ADX116" s="26"/>
      <c r="ADY116" s="26"/>
      <c r="ADZ116" s="26"/>
      <c r="AEA116" s="26"/>
      <c r="AEB116" s="26"/>
      <c r="AEC116" s="26"/>
      <c r="AED116" s="26"/>
      <c r="AEE116" s="26"/>
      <c r="AEF116" s="26"/>
      <c r="AEG116" s="26"/>
      <c r="AEH116" s="26"/>
      <c r="AEI116" s="26"/>
      <c r="AEJ116" s="26"/>
      <c r="AEK116" s="26"/>
      <c r="AEL116" s="26"/>
      <c r="AEM116" s="26"/>
      <c r="AEN116" s="26"/>
      <c r="AEO116" s="26"/>
      <c r="AEP116" s="26"/>
      <c r="AEQ116" s="26"/>
      <c r="AER116" s="26"/>
      <c r="AES116" s="26"/>
      <c r="AET116" s="26"/>
      <c r="AEU116" s="26"/>
      <c r="AEV116" s="26"/>
      <c r="AEW116" s="26"/>
      <c r="AEX116" s="26"/>
      <c r="AEY116" s="26"/>
      <c r="AEZ116" s="26"/>
      <c r="AFA116" s="26"/>
      <c r="AFB116" s="26"/>
      <c r="AFC116" s="26"/>
      <c r="AFD116" s="26"/>
      <c r="AFE116" s="26"/>
      <c r="AFF116" s="26"/>
      <c r="AFG116" s="26"/>
      <c r="AFH116" s="26"/>
      <c r="AFI116" s="26"/>
      <c r="AFJ116" s="26"/>
      <c r="AFK116" s="26"/>
      <c r="AFL116" s="26"/>
      <c r="AFM116" s="26"/>
      <c r="AFN116" s="26"/>
      <c r="AFO116" s="26"/>
      <c r="AFP116" s="26"/>
      <c r="AFQ116" s="26"/>
      <c r="AFR116" s="26"/>
      <c r="AFS116" s="26"/>
      <c r="AFT116" s="26"/>
      <c r="AFU116" s="26"/>
      <c r="AFV116" s="26"/>
      <c r="AFW116" s="26"/>
      <c r="AFX116" s="26"/>
      <c r="AFY116" s="26"/>
      <c r="AFZ116" s="26"/>
      <c r="AGA116" s="26"/>
      <c r="AGB116" s="26"/>
      <c r="AGC116" s="26"/>
      <c r="AGD116" s="26"/>
      <c r="AGE116" s="26"/>
      <c r="AGF116" s="26"/>
      <c r="AGG116" s="26"/>
      <c r="AGH116" s="26"/>
      <c r="AGI116" s="26"/>
      <c r="AGJ116" s="26"/>
      <c r="AGK116" s="26"/>
      <c r="AGL116" s="26"/>
      <c r="AGM116" s="26"/>
      <c r="AGN116" s="26"/>
      <c r="AGO116" s="26"/>
      <c r="AGP116" s="26"/>
      <c r="AGQ116" s="26"/>
      <c r="AGR116" s="26"/>
      <c r="AGS116" s="26"/>
      <c r="AGT116" s="26"/>
      <c r="AGU116" s="26"/>
      <c r="AGV116" s="26"/>
      <c r="AGW116" s="26"/>
      <c r="AGX116" s="26"/>
      <c r="AGY116" s="26"/>
      <c r="AGZ116" s="26"/>
      <c r="AHA116" s="26"/>
      <c r="AHB116" s="26"/>
      <c r="AHC116" s="26"/>
      <c r="AHD116" s="26"/>
      <c r="AHE116" s="26"/>
      <c r="AHF116" s="26"/>
      <c r="AHG116" s="26"/>
      <c r="AHH116" s="26"/>
      <c r="AHI116" s="26"/>
      <c r="AHJ116" s="26"/>
      <c r="AHK116" s="26"/>
      <c r="AHL116" s="26"/>
      <c r="AHM116" s="26"/>
      <c r="AHN116" s="26"/>
      <c r="AHO116" s="26"/>
      <c r="AHP116" s="26"/>
      <c r="AHQ116" s="26"/>
      <c r="AHR116" s="26"/>
      <c r="AHS116" s="26"/>
      <c r="AHT116" s="26"/>
      <c r="AHU116" s="26"/>
      <c r="AHV116" s="26"/>
      <c r="AHW116" s="26"/>
      <c r="AHX116" s="26"/>
      <c r="AHY116" s="26"/>
      <c r="AHZ116" s="26"/>
      <c r="AIA116" s="26"/>
      <c r="AIB116" s="26"/>
      <c r="AIC116" s="26"/>
      <c r="AID116" s="26"/>
      <c r="AIE116" s="26"/>
      <c r="AIF116" s="26"/>
      <c r="AIG116" s="26"/>
      <c r="AIH116" s="26"/>
      <c r="AII116" s="26"/>
      <c r="AIJ116" s="26"/>
      <c r="AIK116" s="26"/>
      <c r="AIL116" s="26"/>
      <c r="AIM116" s="26"/>
      <c r="AIN116" s="26"/>
      <c r="AIO116" s="26"/>
      <c r="AIP116" s="26"/>
      <c r="AIQ116" s="26"/>
      <c r="AIR116" s="26"/>
      <c r="AIS116" s="26"/>
      <c r="AIT116" s="26"/>
      <c r="AIU116" s="26"/>
      <c r="AIV116" s="26"/>
      <c r="AIW116" s="26"/>
      <c r="AIX116" s="26"/>
      <c r="AIY116" s="26"/>
      <c r="AIZ116" s="26"/>
      <c r="AJA116" s="26"/>
      <c r="AJB116" s="26"/>
      <c r="AJC116" s="26"/>
      <c r="AJD116" s="26"/>
      <c r="AJE116" s="26"/>
      <c r="AJF116" s="26"/>
      <c r="AJG116" s="26"/>
      <c r="AJH116" s="26"/>
      <c r="AJI116" s="26"/>
      <c r="AJJ116" s="26"/>
      <c r="AJK116" s="26"/>
      <c r="AJL116" s="26"/>
      <c r="AJM116" s="26"/>
      <c r="AJN116" s="26"/>
      <c r="AJO116" s="26"/>
      <c r="AJP116" s="26"/>
      <c r="AJQ116" s="26"/>
      <c r="AJR116" s="26"/>
      <c r="AJS116" s="26"/>
      <c r="AJT116" s="26"/>
      <c r="AJU116" s="26"/>
      <c r="AJV116" s="26"/>
      <c r="AJW116" s="26"/>
      <c r="AJX116" s="26"/>
      <c r="AJY116" s="26"/>
      <c r="AJZ116" s="26"/>
      <c r="AKA116" s="26"/>
      <c r="AKB116" s="26"/>
      <c r="AKC116" s="26"/>
      <c r="AKD116" s="26"/>
      <c r="AKE116" s="26"/>
      <c r="AKF116" s="26"/>
      <c r="AKG116" s="26"/>
      <c r="AKH116" s="26"/>
      <c r="AKI116" s="26"/>
      <c r="AKJ116" s="26"/>
      <c r="AKK116" s="26"/>
      <c r="AKL116" s="26"/>
      <c r="AKM116" s="26"/>
      <c r="AKN116" s="26"/>
      <c r="AKO116" s="26"/>
      <c r="AKP116" s="26"/>
      <c r="AKQ116" s="26"/>
      <c r="AKR116" s="26"/>
      <c r="AKS116" s="26"/>
      <c r="AKT116" s="26"/>
      <c r="AKU116" s="26"/>
      <c r="AKV116" s="26"/>
      <c r="AKW116" s="26"/>
      <c r="AKX116" s="26"/>
      <c r="AKY116" s="26"/>
      <c r="AKZ116" s="26"/>
      <c r="ALA116" s="26"/>
      <c r="ALB116" s="26"/>
      <c r="ALC116" s="26"/>
      <c r="ALD116" s="26"/>
      <c r="ALE116" s="26"/>
      <c r="ALF116" s="26"/>
      <c r="ALG116" s="26"/>
      <c r="ALH116" s="26"/>
      <c r="ALI116" s="26"/>
      <c r="ALJ116" s="26"/>
      <c r="ALK116" s="26"/>
      <c r="ALL116" s="26"/>
      <c r="ALM116" s="26"/>
      <c r="ALN116" s="26"/>
      <c r="ALO116" s="26"/>
      <c r="ALP116" s="26"/>
      <c r="ALQ116" s="26"/>
      <c r="ALR116" s="26"/>
      <c r="ALS116" s="26"/>
      <c r="ALT116" s="26"/>
      <c r="ALU116" s="26"/>
      <c r="ALV116" s="26"/>
      <c r="ALW116" s="26"/>
      <c r="ALX116" s="26"/>
      <c r="ALY116" s="26"/>
      <c r="ALZ116" s="26"/>
      <c r="AMA116" s="26"/>
      <c r="AMB116" s="26"/>
      <c r="AMC116" s="26"/>
      <c r="AMD116" s="26"/>
      <c r="AME116" s="26"/>
      <c r="AMF116" s="26"/>
      <c r="AMG116" s="26"/>
      <c r="AMH116" s="26"/>
      <c r="AMI116" s="26"/>
      <c r="AMJ116" s="26"/>
      <c r="AMK116" s="26"/>
      <c r="AML116" s="26"/>
      <c r="AMM116" s="26"/>
      <c r="AMN116" s="26"/>
      <c r="AMO116" s="26"/>
      <c r="AMP116" s="26"/>
      <c r="AMQ116" s="26"/>
    </row>
    <row r="117" spans="1:1031" s="104" customFormat="1" ht="80.25" customHeight="1" thickBot="1" x14ac:dyDescent="0.3">
      <c r="A117" s="93">
        <v>97</v>
      </c>
      <c r="B117" s="258"/>
      <c r="C117" s="165" t="s">
        <v>96</v>
      </c>
      <c r="D117" s="165" t="s">
        <v>419</v>
      </c>
      <c r="E117" s="83">
        <v>128054</v>
      </c>
      <c r="F117" s="99" t="s">
        <v>420</v>
      </c>
      <c r="G117" s="59" t="s">
        <v>505</v>
      </c>
      <c r="H117" s="158" t="s">
        <v>431</v>
      </c>
      <c r="I117" s="85">
        <v>42278</v>
      </c>
      <c r="J117" s="85">
        <v>44561</v>
      </c>
      <c r="K117" s="59" t="s">
        <v>164</v>
      </c>
      <c r="L117" s="59" t="s">
        <v>29</v>
      </c>
      <c r="M117" s="59" t="s">
        <v>30</v>
      </c>
      <c r="N117" s="59" t="s">
        <v>30</v>
      </c>
      <c r="O117" s="59" t="s">
        <v>31</v>
      </c>
      <c r="P117" s="59">
        <v>121</v>
      </c>
      <c r="Q117" s="135">
        <v>1086027.3</v>
      </c>
      <c r="R117" s="84">
        <v>0</v>
      </c>
      <c r="S117" s="84">
        <v>193449.15</v>
      </c>
      <c r="T117" s="113">
        <f t="shared" si="15"/>
        <v>1279476.45</v>
      </c>
      <c r="U117" s="135">
        <v>0</v>
      </c>
      <c r="V117" s="84">
        <v>136929.85999999999</v>
      </c>
      <c r="W117" s="152">
        <f t="shared" si="16"/>
        <v>1416406.31</v>
      </c>
      <c r="X117" s="101" t="s">
        <v>32</v>
      </c>
      <c r="Y117" s="86">
        <v>0</v>
      </c>
      <c r="Z117" s="87">
        <f>18465.3+13814.94</f>
        <v>32280.239999999998</v>
      </c>
      <c r="AA117" s="84">
        <v>0</v>
      </c>
      <c r="AB117" s="102"/>
      <c r="AC117" s="102"/>
      <c r="AD117" s="102"/>
      <c r="AE117" s="102"/>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c r="DE117" s="103"/>
      <c r="DF117" s="103"/>
      <c r="DG117" s="103"/>
      <c r="DH117" s="103"/>
      <c r="DI117" s="103"/>
      <c r="DJ117" s="103"/>
      <c r="DK117" s="103"/>
      <c r="DL117" s="103"/>
      <c r="DM117" s="103"/>
      <c r="DN117" s="103"/>
      <c r="DO117" s="103"/>
      <c r="DP117" s="103"/>
      <c r="DQ117" s="103"/>
      <c r="DR117" s="103"/>
      <c r="DS117" s="103"/>
      <c r="DT117" s="103"/>
      <c r="DU117" s="103"/>
      <c r="DV117" s="103"/>
      <c r="DW117" s="103"/>
      <c r="DX117" s="103"/>
      <c r="DY117" s="103"/>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c r="HK117" s="103"/>
      <c r="HL117" s="103"/>
      <c r="HM117" s="103"/>
      <c r="HN117" s="103"/>
      <c r="HO117" s="103"/>
      <c r="HP117" s="103"/>
      <c r="HQ117" s="103"/>
      <c r="HR117" s="103"/>
      <c r="HS117" s="103"/>
      <c r="HT117" s="103"/>
      <c r="HU117" s="103"/>
      <c r="HV117" s="103"/>
      <c r="HW117" s="103"/>
      <c r="HX117" s="103"/>
      <c r="HY117" s="103"/>
      <c r="HZ117" s="103"/>
      <c r="IA117" s="103"/>
      <c r="IB117" s="103"/>
      <c r="IC117" s="103"/>
      <c r="ID117" s="103"/>
      <c r="IE117" s="103"/>
      <c r="IF117" s="103"/>
      <c r="IG117" s="103"/>
      <c r="IH117" s="103"/>
      <c r="II117" s="103"/>
      <c r="IJ117" s="103"/>
      <c r="IK117" s="103"/>
      <c r="IL117" s="103"/>
      <c r="IM117" s="103"/>
      <c r="IN117" s="103"/>
      <c r="IO117" s="103"/>
      <c r="IP117" s="103"/>
      <c r="IQ117" s="103"/>
      <c r="IR117" s="103"/>
      <c r="IS117" s="103"/>
      <c r="IT117" s="103"/>
      <c r="IU117" s="103"/>
      <c r="IV117" s="103"/>
      <c r="IW117" s="103"/>
      <c r="IX117" s="103"/>
      <c r="IY117" s="103"/>
      <c r="IZ117" s="103"/>
      <c r="JA117" s="103"/>
      <c r="JB117" s="103"/>
      <c r="JC117" s="103"/>
      <c r="JD117" s="103"/>
      <c r="JE117" s="103"/>
      <c r="JF117" s="103"/>
      <c r="JG117" s="103"/>
      <c r="JH117" s="103"/>
      <c r="JI117" s="103"/>
      <c r="JJ117" s="103"/>
      <c r="JK117" s="103"/>
      <c r="JL117" s="103"/>
      <c r="JM117" s="103"/>
      <c r="JN117" s="103"/>
      <c r="JO117" s="103"/>
      <c r="JP117" s="103"/>
      <c r="JQ117" s="103"/>
      <c r="JR117" s="103"/>
      <c r="JS117" s="103"/>
      <c r="JT117" s="103"/>
      <c r="JU117" s="103"/>
      <c r="JV117" s="103"/>
      <c r="JW117" s="103"/>
      <c r="JX117" s="103"/>
      <c r="JY117" s="103"/>
      <c r="JZ117" s="103"/>
      <c r="KA117" s="103"/>
      <c r="KB117" s="103"/>
      <c r="KC117" s="103"/>
      <c r="KD117" s="103"/>
      <c r="KE117" s="103"/>
      <c r="KF117" s="103"/>
      <c r="KG117" s="103"/>
      <c r="KH117" s="103"/>
      <c r="KI117" s="103"/>
      <c r="KJ117" s="103"/>
      <c r="KK117" s="103"/>
      <c r="KL117" s="103"/>
      <c r="KM117" s="103"/>
      <c r="KN117" s="103"/>
      <c r="KO117" s="103"/>
      <c r="KP117" s="103"/>
      <c r="KQ117" s="103"/>
      <c r="KR117" s="103"/>
      <c r="KS117" s="103"/>
      <c r="KT117" s="103"/>
      <c r="KU117" s="103"/>
      <c r="KV117" s="103"/>
      <c r="KW117" s="103"/>
      <c r="KX117" s="103"/>
      <c r="KY117" s="103"/>
      <c r="KZ117" s="103"/>
      <c r="LA117" s="103"/>
      <c r="LB117" s="103"/>
      <c r="LC117" s="103"/>
      <c r="LD117" s="103"/>
      <c r="LE117" s="103"/>
      <c r="LF117" s="103"/>
      <c r="LG117" s="103"/>
      <c r="LH117" s="103"/>
      <c r="LI117" s="103"/>
      <c r="LJ117" s="103"/>
      <c r="LK117" s="103"/>
      <c r="LL117" s="103"/>
      <c r="LM117" s="103"/>
      <c r="LN117" s="103"/>
      <c r="LO117" s="103"/>
      <c r="LP117" s="103"/>
      <c r="LQ117" s="103"/>
      <c r="LR117" s="103"/>
      <c r="LS117" s="103"/>
      <c r="LT117" s="103"/>
      <c r="LU117" s="103"/>
      <c r="LV117" s="103"/>
      <c r="LW117" s="103"/>
      <c r="LX117" s="103"/>
      <c r="LY117" s="103"/>
      <c r="LZ117" s="103"/>
      <c r="MA117" s="103"/>
      <c r="MB117" s="103"/>
      <c r="MC117" s="103"/>
      <c r="MD117" s="103"/>
      <c r="ME117" s="103"/>
      <c r="MF117" s="103"/>
      <c r="MG117" s="103"/>
      <c r="MH117" s="103"/>
      <c r="MI117" s="103"/>
      <c r="MJ117" s="103"/>
      <c r="MK117" s="103"/>
      <c r="ML117" s="103"/>
      <c r="MM117" s="103"/>
      <c r="MN117" s="103"/>
      <c r="MO117" s="103"/>
      <c r="MP117" s="103"/>
      <c r="MQ117" s="103"/>
      <c r="MR117" s="103"/>
      <c r="MS117" s="103"/>
      <c r="MT117" s="103"/>
      <c r="MU117" s="103"/>
      <c r="MV117" s="103"/>
      <c r="MW117" s="103"/>
      <c r="MX117" s="103"/>
      <c r="MY117" s="103"/>
      <c r="MZ117" s="103"/>
      <c r="NA117" s="103"/>
      <c r="NB117" s="103"/>
      <c r="NC117" s="103"/>
      <c r="ND117" s="103"/>
      <c r="NE117" s="103"/>
      <c r="NF117" s="103"/>
      <c r="NG117" s="103"/>
      <c r="NH117" s="103"/>
      <c r="NI117" s="103"/>
      <c r="NJ117" s="103"/>
      <c r="NK117" s="103"/>
      <c r="NL117" s="103"/>
      <c r="NM117" s="103"/>
      <c r="NN117" s="103"/>
      <c r="NO117" s="103"/>
      <c r="NP117" s="103"/>
      <c r="NQ117" s="103"/>
      <c r="NR117" s="103"/>
      <c r="NS117" s="103"/>
      <c r="NT117" s="103"/>
      <c r="NU117" s="103"/>
      <c r="NV117" s="103"/>
      <c r="NW117" s="103"/>
      <c r="NX117" s="103"/>
      <c r="NY117" s="103"/>
      <c r="NZ117" s="103"/>
      <c r="OA117" s="103"/>
      <c r="OB117" s="103"/>
      <c r="OC117" s="103"/>
      <c r="OD117" s="103"/>
      <c r="OE117" s="103"/>
      <c r="OF117" s="103"/>
      <c r="OG117" s="103"/>
      <c r="OH117" s="103"/>
      <c r="OI117" s="103"/>
      <c r="OJ117" s="103"/>
      <c r="OK117" s="103"/>
      <c r="OL117" s="103"/>
      <c r="OM117" s="103"/>
      <c r="ON117" s="103"/>
      <c r="OO117" s="103"/>
      <c r="OP117" s="103"/>
      <c r="OQ117" s="103"/>
      <c r="OR117" s="103"/>
      <c r="OS117" s="103"/>
      <c r="OT117" s="103"/>
      <c r="OU117" s="103"/>
      <c r="OV117" s="103"/>
      <c r="OW117" s="103"/>
      <c r="OX117" s="103"/>
      <c r="OY117" s="103"/>
      <c r="OZ117" s="103"/>
      <c r="PA117" s="103"/>
      <c r="PB117" s="103"/>
      <c r="PC117" s="103"/>
      <c r="PD117" s="103"/>
      <c r="PE117" s="103"/>
      <c r="PF117" s="103"/>
      <c r="PG117" s="103"/>
      <c r="PH117" s="103"/>
      <c r="PI117" s="103"/>
      <c r="PJ117" s="103"/>
      <c r="PK117" s="103"/>
      <c r="PL117" s="103"/>
      <c r="PM117" s="103"/>
      <c r="PN117" s="103"/>
      <c r="PO117" s="103"/>
      <c r="PP117" s="103"/>
      <c r="PQ117" s="103"/>
      <c r="PR117" s="103"/>
      <c r="PS117" s="103"/>
      <c r="PT117" s="103"/>
      <c r="PU117" s="103"/>
      <c r="PV117" s="103"/>
      <c r="PW117" s="103"/>
      <c r="PX117" s="103"/>
      <c r="PY117" s="103"/>
      <c r="PZ117" s="103"/>
      <c r="QA117" s="103"/>
      <c r="QB117" s="103"/>
      <c r="QC117" s="103"/>
      <c r="QD117" s="103"/>
      <c r="QE117" s="103"/>
      <c r="QF117" s="103"/>
      <c r="QG117" s="103"/>
      <c r="QH117" s="103"/>
      <c r="QI117" s="103"/>
      <c r="QJ117" s="103"/>
      <c r="QK117" s="103"/>
      <c r="QL117" s="103"/>
      <c r="QM117" s="103"/>
      <c r="QN117" s="103"/>
      <c r="QO117" s="103"/>
      <c r="QP117" s="103"/>
      <c r="QQ117" s="103"/>
      <c r="QR117" s="103"/>
      <c r="QS117" s="103"/>
      <c r="QT117" s="103"/>
      <c r="QU117" s="103"/>
      <c r="QV117" s="103"/>
      <c r="QW117" s="103"/>
      <c r="QX117" s="103"/>
      <c r="QY117" s="103"/>
      <c r="QZ117" s="103"/>
      <c r="RA117" s="103"/>
      <c r="RB117" s="103"/>
      <c r="RC117" s="103"/>
      <c r="RD117" s="103"/>
      <c r="RE117" s="103"/>
      <c r="RF117" s="103"/>
      <c r="RG117" s="103"/>
      <c r="RH117" s="103"/>
      <c r="RI117" s="103"/>
      <c r="RJ117" s="103"/>
      <c r="RK117" s="103"/>
      <c r="RL117" s="103"/>
      <c r="RM117" s="103"/>
      <c r="RN117" s="103"/>
      <c r="RO117" s="103"/>
      <c r="RP117" s="103"/>
      <c r="RQ117" s="103"/>
      <c r="RR117" s="103"/>
      <c r="RS117" s="103"/>
      <c r="RT117" s="103"/>
      <c r="RU117" s="103"/>
      <c r="RV117" s="103"/>
      <c r="RW117" s="103"/>
      <c r="RX117" s="103"/>
      <c r="RY117" s="103"/>
      <c r="RZ117" s="103"/>
      <c r="SA117" s="103"/>
      <c r="SB117" s="103"/>
      <c r="SC117" s="103"/>
      <c r="SD117" s="103"/>
      <c r="SE117" s="103"/>
      <c r="SF117" s="103"/>
      <c r="SG117" s="103"/>
      <c r="SH117" s="103"/>
      <c r="SI117" s="103"/>
      <c r="SJ117" s="103"/>
      <c r="SK117" s="103"/>
      <c r="SL117" s="103"/>
      <c r="SM117" s="103"/>
      <c r="SN117" s="103"/>
      <c r="SO117" s="103"/>
      <c r="SP117" s="103"/>
      <c r="SQ117" s="103"/>
      <c r="SR117" s="103"/>
      <c r="SS117" s="103"/>
      <c r="ST117" s="103"/>
      <c r="SU117" s="103"/>
      <c r="SV117" s="103"/>
      <c r="SW117" s="103"/>
      <c r="SX117" s="103"/>
      <c r="SY117" s="103"/>
      <c r="SZ117" s="103"/>
      <c r="TA117" s="103"/>
      <c r="TB117" s="103"/>
      <c r="TC117" s="103"/>
      <c r="TD117" s="103"/>
      <c r="TE117" s="103"/>
      <c r="TF117" s="103"/>
      <c r="TG117" s="103"/>
      <c r="TH117" s="103"/>
      <c r="TI117" s="103"/>
      <c r="TJ117" s="103"/>
      <c r="TK117" s="103"/>
      <c r="TL117" s="103"/>
      <c r="TM117" s="103"/>
      <c r="TN117" s="103"/>
      <c r="TO117" s="103"/>
      <c r="TP117" s="103"/>
      <c r="TQ117" s="103"/>
      <c r="TR117" s="103"/>
      <c r="TS117" s="103"/>
      <c r="TT117" s="103"/>
      <c r="TU117" s="103"/>
      <c r="TV117" s="103"/>
      <c r="TW117" s="103"/>
      <c r="TX117" s="103"/>
      <c r="TY117" s="103"/>
      <c r="TZ117" s="103"/>
      <c r="UA117" s="103"/>
      <c r="UB117" s="103"/>
      <c r="UC117" s="103"/>
      <c r="UD117" s="103"/>
      <c r="UE117" s="103"/>
      <c r="UF117" s="103"/>
      <c r="UG117" s="103"/>
      <c r="UH117" s="103"/>
      <c r="UI117" s="103"/>
      <c r="UJ117" s="103"/>
      <c r="UK117" s="103"/>
      <c r="UL117" s="103"/>
      <c r="UM117" s="103"/>
      <c r="UN117" s="103"/>
      <c r="UO117" s="103"/>
      <c r="UP117" s="103"/>
      <c r="UQ117" s="103"/>
      <c r="UR117" s="103"/>
      <c r="US117" s="103"/>
      <c r="UT117" s="103"/>
      <c r="UU117" s="103"/>
      <c r="UV117" s="103"/>
      <c r="UW117" s="103"/>
      <c r="UX117" s="103"/>
      <c r="UY117" s="103"/>
      <c r="UZ117" s="103"/>
      <c r="VA117" s="103"/>
      <c r="VB117" s="103"/>
      <c r="VC117" s="103"/>
      <c r="VD117" s="103"/>
      <c r="VE117" s="103"/>
      <c r="VF117" s="103"/>
      <c r="VG117" s="103"/>
      <c r="VH117" s="103"/>
      <c r="VI117" s="103"/>
      <c r="VJ117" s="103"/>
      <c r="VK117" s="103"/>
      <c r="VL117" s="103"/>
      <c r="VM117" s="103"/>
      <c r="VN117" s="103"/>
      <c r="VO117" s="103"/>
      <c r="VP117" s="103"/>
      <c r="VQ117" s="103"/>
      <c r="VR117" s="103"/>
      <c r="VS117" s="103"/>
      <c r="VT117" s="103"/>
      <c r="VU117" s="103"/>
      <c r="VV117" s="103"/>
      <c r="VW117" s="103"/>
      <c r="VX117" s="103"/>
      <c r="VY117" s="103"/>
      <c r="VZ117" s="103"/>
      <c r="WA117" s="103"/>
      <c r="WB117" s="103"/>
      <c r="WC117" s="103"/>
      <c r="WD117" s="103"/>
      <c r="WE117" s="103"/>
      <c r="WF117" s="103"/>
      <c r="WG117" s="103"/>
      <c r="WH117" s="103"/>
      <c r="WI117" s="103"/>
      <c r="WJ117" s="103"/>
      <c r="WK117" s="103"/>
      <c r="WL117" s="103"/>
      <c r="WM117" s="103"/>
      <c r="WN117" s="103"/>
      <c r="WO117" s="103"/>
      <c r="WP117" s="103"/>
      <c r="WQ117" s="103"/>
      <c r="WR117" s="103"/>
      <c r="WS117" s="103"/>
      <c r="WT117" s="103"/>
      <c r="WU117" s="103"/>
      <c r="WV117" s="103"/>
      <c r="WW117" s="103"/>
      <c r="WX117" s="103"/>
      <c r="WY117" s="103"/>
      <c r="WZ117" s="103"/>
      <c r="XA117" s="103"/>
      <c r="XB117" s="103"/>
      <c r="XC117" s="103"/>
      <c r="XD117" s="103"/>
      <c r="XE117" s="103"/>
      <c r="XF117" s="103"/>
      <c r="XG117" s="103"/>
      <c r="XH117" s="103"/>
      <c r="XI117" s="103"/>
      <c r="XJ117" s="103"/>
      <c r="XK117" s="103"/>
      <c r="XL117" s="103"/>
      <c r="XM117" s="103"/>
      <c r="XN117" s="103"/>
      <c r="XO117" s="103"/>
      <c r="XP117" s="103"/>
      <c r="XQ117" s="103"/>
      <c r="XR117" s="103"/>
      <c r="XS117" s="103"/>
      <c r="XT117" s="103"/>
      <c r="XU117" s="103"/>
      <c r="XV117" s="103"/>
      <c r="XW117" s="103"/>
      <c r="XX117" s="103"/>
      <c r="XY117" s="103"/>
      <c r="XZ117" s="103"/>
      <c r="YA117" s="103"/>
      <c r="YB117" s="103"/>
      <c r="YC117" s="103"/>
      <c r="YD117" s="103"/>
      <c r="YE117" s="103"/>
      <c r="YF117" s="103"/>
      <c r="YG117" s="103"/>
      <c r="YH117" s="103"/>
      <c r="YI117" s="103"/>
      <c r="YJ117" s="103"/>
      <c r="YK117" s="103"/>
      <c r="YL117" s="103"/>
      <c r="YM117" s="103"/>
      <c r="YN117" s="103"/>
      <c r="YO117" s="103"/>
      <c r="YP117" s="103"/>
      <c r="YQ117" s="103"/>
      <c r="YR117" s="103"/>
      <c r="YS117" s="103"/>
      <c r="YT117" s="103"/>
      <c r="YU117" s="103"/>
      <c r="YV117" s="103"/>
      <c r="YW117" s="103"/>
      <c r="YX117" s="103"/>
      <c r="YY117" s="103"/>
      <c r="YZ117" s="103"/>
      <c r="ZA117" s="103"/>
      <c r="ZB117" s="103"/>
      <c r="ZC117" s="103"/>
      <c r="ZD117" s="103"/>
      <c r="ZE117" s="103"/>
      <c r="ZF117" s="103"/>
      <c r="ZG117" s="103"/>
      <c r="ZH117" s="103"/>
      <c r="ZI117" s="103"/>
      <c r="ZJ117" s="103"/>
      <c r="ZK117" s="103"/>
      <c r="ZL117" s="103"/>
      <c r="ZM117" s="103"/>
      <c r="ZN117" s="103"/>
      <c r="ZO117" s="103"/>
      <c r="ZP117" s="103"/>
      <c r="ZQ117" s="103"/>
      <c r="ZR117" s="103"/>
      <c r="ZS117" s="103"/>
      <c r="ZT117" s="103"/>
      <c r="ZU117" s="103"/>
      <c r="ZV117" s="103"/>
      <c r="ZW117" s="103"/>
      <c r="ZX117" s="103"/>
      <c r="ZY117" s="103"/>
      <c r="ZZ117" s="103"/>
      <c r="AAA117" s="103"/>
      <c r="AAB117" s="103"/>
      <c r="AAC117" s="103"/>
      <c r="AAD117" s="103"/>
      <c r="AAE117" s="103"/>
      <c r="AAF117" s="103"/>
      <c r="AAG117" s="103"/>
      <c r="AAH117" s="103"/>
      <c r="AAI117" s="103"/>
      <c r="AAJ117" s="103"/>
      <c r="AAK117" s="103"/>
      <c r="AAL117" s="103"/>
      <c r="AAM117" s="103"/>
      <c r="AAN117" s="103"/>
      <c r="AAO117" s="103"/>
      <c r="AAP117" s="103"/>
      <c r="AAQ117" s="103"/>
      <c r="AAR117" s="103"/>
      <c r="AAS117" s="103"/>
      <c r="AAT117" s="103"/>
      <c r="AAU117" s="103"/>
      <c r="AAV117" s="103"/>
      <c r="AAW117" s="103"/>
      <c r="AAX117" s="103"/>
      <c r="AAY117" s="103"/>
      <c r="AAZ117" s="103"/>
      <c r="ABA117" s="103"/>
      <c r="ABB117" s="103"/>
      <c r="ABC117" s="103"/>
      <c r="ABD117" s="103"/>
      <c r="ABE117" s="103"/>
      <c r="ABF117" s="103"/>
      <c r="ABG117" s="103"/>
      <c r="ABH117" s="103"/>
      <c r="ABI117" s="103"/>
      <c r="ABJ117" s="103"/>
      <c r="ABK117" s="103"/>
      <c r="ABL117" s="103"/>
      <c r="ABM117" s="103"/>
      <c r="ABN117" s="103"/>
      <c r="ABO117" s="103"/>
      <c r="ABP117" s="103"/>
      <c r="ABQ117" s="103"/>
      <c r="ABR117" s="103"/>
      <c r="ABS117" s="103"/>
      <c r="ABT117" s="103"/>
      <c r="ABU117" s="103"/>
      <c r="ABV117" s="103"/>
      <c r="ABW117" s="103"/>
      <c r="ABX117" s="103"/>
      <c r="ABY117" s="103"/>
      <c r="ABZ117" s="103"/>
      <c r="ACA117" s="103"/>
      <c r="ACB117" s="103"/>
      <c r="ACC117" s="103"/>
      <c r="ACD117" s="103"/>
      <c r="ACE117" s="103"/>
      <c r="ACF117" s="103"/>
      <c r="ACG117" s="103"/>
      <c r="ACH117" s="103"/>
      <c r="ACI117" s="103"/>
      <c r="ACJ117" s="103"/>
      <c r="ACK117" s="103"/>
      <c r="ACL117" s="103"/>
      <c r="ACM117" s="103"/>
      <c r="ACN117" s="103"/>
      <c r="ACO117" s="103"/>
      <c r="ACP117" s="103"/>
      <c r="ACQ117" s="103"/>
      <c r="ACR117" s="103"/>
      <c r="ACS117" s="103"/>
      <c r="ACT117" s="103"/>
      <c r="ACU117" s="103"/>
      <c r="ACV117" s="103"/>
      <c r="ACW117" s="103"/>
      <c r="ACX117" s="103"/>
      <c r="ACY117" s="103"/>
      <c r="ACZ117" s="103"/>
      <c r="ADA117" s="103"/>
      <c r="ADB117" s="103"/>
      <c r="ADC117" s="103"/>
      <c r="ADD117" s="103"/>
      <c r="ADE117" s="103"/>
      <c r="ADF117" s="103"/>
      <c r="ADG117" s="103"/>
      <c r="ADH117" s="103"/>
      <c r="ADI117" s="103"/>
      <c r="ADJ117" s="103"/>
      <c r="ADK117" s="103"/>
      <c r="ADL117" s="103"/>
      <c r="ADM117" s="103"/>
      <c r="ADN117" s="103"/>
      <c r="ADO117" s="103"/>
      <c r="ADP117" s="103"/>
      <c r="ADQ117" s="103"/>
      <c r="ADR117" s="103"/>
      <c r="ADS117" s="103"/>
      <c r="ADT117" s="103"/>
      <c r="ADU117" s="103"/>
      <c r="ADV117" s="103"/>
      <c r="ADW117" s="103"/>
      <c r="ADX117" s="103"/>
      <c r="ADY117" s="103"/>
      <c r="ADZ117" s="103"/>
      <c r="AEA117" s="103"/>
      <c r="AEB117" s="103"/>
      <c r="AEC117" s="103"/>
      <c r="AED117" s="103"/>
      <c r="AEE117" s="103"/>
      <c r="AEF117" s="103"/>
      <c r="AEG117" s="103"/>
      <c r="AEH117" s="103"/>
      <c r="AEI117" s="103"/>
      <c r="AEJ117" s="103"/>
      <c r="AEK117" s="103"/>
      <c r="AEL117" s="103"/>
      <c r="AEM117" s="103"/>
      <c r="AEN117" s="103"/>
      <c r="AEO117" s="103"/>
      <c r="AEP117" s="103"/>
      <c r="AEQ117" s="103"/>
      <c r="AER117" s="103"/>
      <c r="AES117" s="103"/>
      <c r="AET117" s="103"/>
      <c r="AEU117" s="103"/>
      <c r="AEV117" s="103"/>
      <c r="AEW117" s="103"/>
      <c r="AEX117" s="103"/>
      <c r="AEY117" s="103"/>
      <c r="AEZ117" s="103"/>
      <c r="AFA117" s="103"/>
      <c r="AFB117" s="103"/>
      <c r="AFC117" s="103"/>
      <c r="AFD117" s="103"/>
      <c r="AFE117" s="103"/>
      <c r="AFF117" s="103"/>
      <c r="AFG117" s="103"/>
      <c r="AFH117" s="103"/>
      <c r="AFI117" s="103"/>
      <c r="AFJ117" s="103"/>
      <c r="AFK117" s="103"/>
      <c r="AFL117" s="103"/>
      <c r="AFM117" s="103"/>
      <c r="AFN117" s="103"/>
      <c r="AFO117" s="103"/>
      <c r="AFP117" s="103"/>
      <c r="AFQ117" s="103"/>
      <c r="AFR117" s="103"/>
      <c r="AFS117" s="103"/>
      <c r="AFT117" s="103"/>
      <c r="AFU117" s="103"/>
      <c r="AFV117" s="103"/>
      <c r="AFW117" s="103"/>
      <c r="AFX117" s="103"/>
      <c r="AFY117" s="103"/>
      <c r="AFZ117" s="103"/>
      <c r="AGA117" s="103"/>
      <c r="AGB117" s="103"/>
      <c r="AGC117" s="103"/>
      <c r="AGD117" s="103"/>
      <c r="AGE117" s="103"/>
      <c r="AGF117" s="103"/>
      <c r="AGG117" s="103"/>
      <c r="AGH117" s="103"/>
      <c r="AGI117" s="103"/>
      <c r="AGJ117" s="103"/>
      <c r="AGK117" s="103"/>
      <c r="AGL117" s="103"/>
      <c r="AGM117" s="103"/>
      <c r="AGN117" s="103"/>
      <c r="AGO117" s="103"/>
      <c r="AGP117" s="103"/>
      <c r="AGQ117" s="103"/>
      <c r="AGR117" s="103"/>
      <c r="AGS117" s="103"/>
      <c r="AGT117" s="103"/>
      <c r="AGU117" s="103"/>
      <c r="AGV117" s="103"/>
      <c r="AGW117" s="103"/>
      <c r="AGX117" s="103"/>
      <c r="AGY117" s="103"/>
      <c r="AGZ117" s="103"/>
      <c r="AHA117" s="103"/>
      <c r="AHB117" s="103"/>
      <c r="AHC117" s="103"/>
      <c r="AHD117" s="103"/>
      <c r="AHE117" s="103"/>
      <c r="AHF117" s="103"/>
      <c r="AHG117" s="103"/>
      <c r="AHH117" s="103"/>
      <c r="AHI117" s="103"/>
      <c r="AHJ117" s="103"/>
      <c r="AHK117" s="103"/>
      <c r="AHL117" s="103"/>
      <c r="AHM117" s="103"/>
      <c r="AHN117" s="103"/>
      <c r="AHO117" s="103"/>
      <c r="AHP117" s="103"/>
      <c r="AHQ117" s="103"/>
      <c r="AHR117" s="103"/>
      <c r="AHS117" s="103"/>
      <c r="AHT117" s="103"/>
      <c r="AHU117" s="103"/>
      <c r="AHV117" s="103"/>
      <c r="AHW117" s="103"/>
      <c r="AHX117" s="103"/>
      <c r="AHY117" s="103"/>
      <c r="AHZ117" s="103"/>
      <c r="AIA117" s="103"/>
      <c r="AIB117" s="103"/>
      <c r="AIC117" s="103"/>
      <c r="AID117" s="103"/>
      <c r="AIE117" s="103"/>
      <c r="AIF117" s="103"/>
      <c r="AIG117" s="103"/>
      <c r="AIH117" s="103"/>
      <c r="AII117" s="103"/>
      <c r="AIJ117" s="103"/>
      <c r="AIK117" s="103"/>
      <c r="AIL117" s="103"/>
      <c r="AIM117" s="103"/>
      <c r="AIN117" s="103"/>
      <c r="AIO117" s="103"/>
      <c r="AIP117" s="103"/>
      <c r="AIQ117" s="103"/>
      <c r="AIR117" s="103"/>
      <c r="AIS117" s="103"/>
      <c r="AIT117" s="103"/>
      <c r="AIU117" s="103"/>
      <c r="AIV117" s="103"/>
      <c r="AIW117" s="103"/>
      <c r="AIX117" s="103"/>
      <c r="AIY117" s="103"/>
      <c r="AIZ117" s="103"/>
      <c r="AJA117" s="103"/>
      <c r="AJB117" s="103"/>
      <c r="AJC117" s="103"/>
      <c r="AJD117" s="103"/>
      <c r="AJE117" s="103"/>
      <c r="AJF117" s="103"/>
      <c r="AJG117" s="103"/>
      <c r="AJH117" s="103"/>
      <c r="AJI117" s="103"/>
      <c r="AJJ117" s="103"/>
      <c r="AJK117" s="103"/>
      <c r="AJL117" s="103"/>
      <c r="AJM117" s="103"/>
      <c r="AJN117" s="103"/>
      <c r="AJO117" s="103"/>
      <c r="AJP117" s="103"/>
      <c r="AJQ117" s="103"/>
      <c r="AJR117" s="103"/>
      <c r="AJS117" s="103"/>
      <c r="AJT117" s="103"/>
      <c r="AJU117" s="103"/>
      <c r="AJV117" s="103"/>
      <c r="AJW117" s="103"/>
      <c r="AJX117" s="103"/>
      <c r="AJY117" s="103"/>
      <c r="AJZ117" s="103"/>
      <c r="AKA117" s="103"/>
      <c r="AKB117" s="103"/>
      <c r="AKC117" s="103"/>
      <c r="AKD117" s="103"/>
      <c r="AKE117" s="103"/>
      <c r="AKF117" s="103"/>
      <c r="AKG117" s="103"/>
      <c r="AKH117" s="103"/>
      <c r="AKI117" s="103"/>
      <c r="AKJ117" s="103"/>
      <c r="AKK117" s="103"/>
      <c r="AKL117" s="103"/>
      <c r="AKM117" s="103"/>
      <c r="AKN117" s="103"/>
      <c r="AKO117" s="103"/>
      <c r="AKP117" s="103"/>
      <c r="AKQ117" s="103"/>
      <c r="AKR117" s="103"/>
      <c r="AKS117" s="103"/>
      <c r="AKT117" s="103"/>
      <c r="AKU117" s="103"/>
      <c r="AKV117" s="103"/>
      <c r="AKW117" s="103"/>
      <c r="AKX117" s="103"/>
      <c r="AKY117" s="103"/>
      <c r="AKZ117" s="103"/>
      <c r="ALA117" s="103"/>
      <c r="ALB117" s="103"/>
      <c r="ALC117" s="103"/>
      <c r="ALD117" s="103"/>
      <c r="ALE117" s="103"/>
      <c r="ALF117" s="103"/>
      <c r="ALG117" s="103"/>
      <c r="ALH117" s="103"/>
      <c r="ALI117" s="103"/>
      <c r="ALJ117" s="103"/>
      <c r="ALK117" s="103"/>
      <c r="ALL117" s="103"/>
      <c r="ALM117" s="103"/>
      <c r="ALN117" s="103"/>
      <c r="ALO117" s="103"/>
      <c r="ALP117" s="103"/>
      <c r="ALQ117" s="103"/>
      <c r="ALR117" s="103"/>
      <c r="ALS117" s="103"/>
      <c r="ALT117" s="103"/>
      <c r="ALU117" s="103"/>
      <c r="ALV117" s="103"/>
      <c r="ALW117" s="103"/>
      <c r="ALX117" s="103"/>
      <c r="ALY117" s="103"/>
      <c r="ALZ117" s="103"/>
      <c r="AMA117" s="103"/>
      <c r="AMB117" s="103"/>
      <c r="AMC117" s="103"/>
      <c r="AMD117" s="103"/>
      <c r="AME117" s="103"/>
      <c r="AMF117" s="103"/>
      <c r="AMG117" s="103"/>
      <c r="AMH117" s="103"/>
      <c r="AMI117" s="103"/>
      <c r="AMJ117" s="103"/>
      <c r="AMK117" s="103"/>
      <c r="AML117" s="103"/>
      <c r="AMM117" s="103"/>
      <c r="AMN117" s="103"/>
      <c r="AMO117" s="103"/>
      <c r="AMP117" s="103"/>
      <c r="AMQ117" s="103"/>
    </row>
    <row r="118" spans="1:1031" s="104" customFormat="1" ht="80.25" customHeight="1" thickBot="1" x14ac:dyDescent="0.3">
      <c r="A118" s="161">
        <v>98</v>
      </c>
      <c r="B118" s="258"/>
      <c r="C118" s="28" t="s">
        <v>96</v>
      </c>
      <c r="D118" s="28" t="s">
        <v>471</v>
      </c>
      <c r="E118" s="28" t="s">
        <v>486</v>
      </c>
      <c r="F118" s="23" t="s">
        <v>487</v>
      </c>
      <c r="G118" s="22" t="s">
        <v>44</v>
      </c>
      <c r="H118" s="38" t="s">
        <v>513</v>
      </c>
      <c r="I118" s="39">
        <v>43617</v>
      </c>
      <c r="J118" s="39">
        <v>44408</v>
      </c>
      <c r="K118" s="59" t="s">
        <v>164</v>
      </c>
      <c r="L118" s="59" t="s">
        <v>29</v>
      </c>
      <c r="M118" s="59" t="s">
        <v>30</v>
      </c>
      <c r="N118" s="59" t="s">
        <v>30</v>
      </c>
      <c r="O118" s="59" t="s">
        <v>31</v>
      </c>
      <c r="P118" s="22">
        <v>121</v>
      </c>
      <c r="Q118" s="24">
        <v>3125050.82</v>
      </c>
      <c r="R118" s="24">
        <v>0</v>
      </c>
      <c r="S118" s="131">
        <v>556651.29</v>
      </c>
      <c r="T118" s="113">
        <f t="shared" si="15"/>
        <v>3681702.11</v>
      </c>
      <c r="U118" s="40">
        <v>0</v>
      </c>
      <c r="V118" s="24">
        <v>0</v>
      </c>
      <c r="W118" s="152">
        <f t="shared" si="16"/>
        <v>3681702.11</v>
      </c>
      <c r="X118" s="101" t="s">
        <v>32</v>
      </c>
      <c r="Y118" s="31">
        <v>0</v>
      </c>
      <c r="Z118" s="40">
        <v>0</v>
      </c>
      <c r="AA118" s="24">
        <v>0</v>
      </c>
      <c r="AB118" s="102"/>
      <c r="AC118" s="102"/>
      <c r="AD118" s="102"/>
      <c r="AE118" s="102"/>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3"/>
      <c r="HN118" s="103"/>
      <c r="HO118" s="103"/>
      <c r="HP118" s="103"/>
      <c r="HQ118" s="103"/>
      <c r="HR118" s="103"/>
      <c r="HS118" s="103"/>
      <c r="HT118" s="103"/>
      <c r="HU118" s="103"/>
      <c r="HV118" s="103"/>
      <c r="HW118" s="103"/>
      <c r="HX118" s="103"/>
      <c r="HY118" s="103"/>
      <c r="HZ118" s="103"/>
      <c r="IA118" s="103"/>
      <c r="IB118" s="103"/>
      <c r="IC118" s="103"/>
      <c r="ID118" s="103"/>
      <c r="IE118" s="103"/>
      <c r="IF118" s="103"/>
      <c r="IG118" s="103"/>
      <c r="IH118" s="103"/>
      <c r="II118" s="103"/>
      <c r="IJ118" s="103"/>
      <c r="IK118" s="103"/>
      <c r="IL118" s="103"/>
      <c r="IM118" s="103"/>
      <c r="IN118" s="103"/>
      <c r="IO118" s="103"/>
      <c r="IP118" s="103"/>
      <c r="IQ118" s="103"/>
      <c r="IR118" s="103"/>
      <c r="IS118" s="103"/>
      <c r="IT118" s="103"/>
      <c r="IU118" s="103"/>
      <c r="IV118" s="103"/>
      <c r="IW118" s="103"/>
      <c r="IX118" s="103"/>
      <c r="IY118" s="103"/>
      <c r="IZ118" s="103"/>
      <c r="JA118" s="103"/>
      <c r="JB118" s="103"/>
      <c r="JC118" s="103"/>
      <c r="JD118" s="103"/>
      <c r="JE118" s="103"/>
      <c r="JF118" s="103"/>
      <c r="JG118" s="103"/>
      <c r="JH118" s="103"/>
      <c r="JI118" s="103"/>
      <c r="JJ118" s="103"/>
      <c r="JK118" s="103"/>
      <c r="JL118" s="103"/>
      <c r="JM118" s="103"/>
      <c r="JN118" s="103"/>
      <c r="JO118" s="103"/>
      <c r="JP118" s="103"/>
      <c r="JQ118" s="103"/>
      <c r="JR118" s="103"/>
      <c r="JS118" s="103"/>
      <c r="JT118" s="103"/>
      <c r="JU118" s="103"/>
      <c r="JV118" s="103"/>
      <c r="JW118" s="103"/>
      <c r="JX118" s="103"/>
      <c r="JY118" s="103"/>
      <c r="JZ118" s="103"/>
      <c r="KA118" s="103"/>
      <c r="KB118" s="103"/>
      <c r="KC118" s="103"/>
      <c r="KD118" s="103"/>
      <c r="KE118" s="103"/>
      <c r="KF118" s="103"/>
      <c r="KG118" s="103"/>
      <c r="KH118" s="103"/>
      <c r="KI118" s="103"/>
      <c r="KJ118" s="103"/>
      <c r="KK118" s="103"/>
      <c r="KL118" s="103"/>
      <c r="KM118" s="103"/>
      <c r="KN118" s="103"/>
      <c r="KO118" s="103"/>
      <c r="KP118" s="103"/>
      <c r="KQ118" s="103"/>
      <c r="KR118" s="103"/>
      <c r="KS118" s="103"/>
      <c r="KT118" s="103"/>
      <c r="KU118" s="103"/>
      <c r="KV118" s="103"/>
      <c r="KW118" s="103"/>
      <c r="KX118" s="103"/>
      <c r="KY118" s="103"/>
      <c r="KZ118" s="103"/>
      <c r="LA118" s="103"/>
      <c r="LB118" s="103"/>
      <c r="LC118" s="103"/>
      <c r="LD118" s="103"/>
      <c r="LE118" s="103"/>
      <c r="LF118" s="103"/>
      <c r="LG118" s="103"/>
      <c r="LH118" s="103"/>
      <c r="LI118" s="103"/>
      <c r="LJ118" s="103"/>
      <c r="LK118" s="103"/>
      <c r="LL118" s="103"/>
      <c r="LM118" s="103"/>
      <c r="LN118" s="103"/>
      <c r="LO118" s="103"/>
      <c r="LP118" s="103"/>
      <c r="LQ118" s="103"/>
      <c r="LR118" s="103"/>
      <c r="LS118" s="103"/>
      <c r="LT118" s="103"/>
      <c r="LU118" s="103"/>
      <c r="LV118" s="103"/>
      <c r="LW118" s="103"/>
      <c r="LX118" s="103"/>
      <c r="LY118" s="103"/>
      <c r="LZ118" s="103"/>
      <c r="MA118" s="103"/>
      <c r="MB118" s="103"/>
      <c r="MC118" s="103"/>
      <c r="MD118" s="103"/>
      <c r="ME118" s="103"/>
      <c r="MF118" s="103"/>
      <c r="MG118" s="103"/>
      <c r="MH118" s="103"/>
      <c r="MI118" s="103"/>
      <c r="MJ118" s="103"/>
      <c r="MK118" s="103"/>
      <c r="ML118" s="103"/>
      <c r="MM118" s="103"/>
      <c r="MN118" s="103"/>
      <c r="MO118" s="103"/>
      <c r="MP118" s="103"/>
      <c r="MQ118" s="103"/>
      <c r="MR118" s="103"/>
      <c r="MS118" s="103"/>
      <c r="MT118" s="103"/>
      <c r="MU118" s="103"/>
      <c r="MV118" s="103"/>
      <c r="MW118" s="103"/>
      <c r="MX118" s="103"/>
      <c r="MY118" s="103"/>
      <c r="MZ118" s="103"/>
      <c r="NA118" s="103"/>
      <c r="NB118" s="103"/>
      <c r="NC118" s="103"/>
      <c r="ND118" s="103"/>
      <c r="NE118" s="103"/>
      <c r="NF118" s="103"/>
      <c r="NG118" s="103"/>
      <c r="NH118" s="103"/>
      <c r="NI118" s="103"/>
      <c r="NJ118" s="103"/>
      <c r="NK118" s="103"/>
      <c r="NL118" s="103"/>
      <c r="NM118" s="103"/>
      <c r="NN118" s="103"/>
      <c r="NO118" s="103"/>
      <c r="NP118" s="103"/>
      <c r="NQ118" s="103"/>
      <c r="NR118" s="103"/>
      <c r="NS118" s="103"/>
      <c r="NT118" s="103"/>
      <c r="NU118" s="103"/>
      <c r="NV118" s="103"/>
      <c r="NW118" s="103"/>
      <c r="NX118" s="103"/>
      <c r="NY118" s="103"/>
      <c r="NZ118" s="103"/>
      <c r="OA118" s="103"/>
      <c r="OB118" s="103"/>
      <c r="OC118" s="103"/>
      <c r="OD118" s="103"/>
      <c r="OE118" s="103"/>
      <c r="OF118" s="103"/>
      <c r="OG118" s="103"/>
      <c r="OH118" s="103"/>
      <c r="OI118" s="103"/>
      <c r="OJ118" s="103"/>
      <c r="OK118" s="103"/>
      <c r="OL118" s="103"/>
      <c r="OM118" s="103"/>
      <c r="ON118" s="103"/>
      <c r="OO118" s="103"/>
      <c r="OP118" s="103"/>
      <c r="OQ118" s="103"/>
      <c r="OR118" s="103"/>
      <c r="OS118" s="103"/>
      <c r="OT118" s="103"/>
      <c r="OU118" s="103"/>
      <c r="OV118" s="103"/>
      <c r="OW118" s="103"/>
      <c r="OX118" s="103"/>
      <c r="OY118" s="103"/>
      <c r="OZ118" s="103"/>
      <c r="PA118" s="103"/>
      <c r="PB118" s="103"/>
      <c r="PC118" s="103"/>
      <c r="PD118" s="103"/>
      <c r="PE118" s="103"/>
      <c r="PF118" s="103"/>
      <c r="PG118" s="103"/>
      <c r="PH118" s="103"/>
      <c r="PI118" s="103"/>
      <c r="PJ118" s="103"/>
      <c r="PK118" s="103"/>
      <c r="PL118" s="103"/>
      <c r="PM118" s="103"/>
      <c r="PN118" s="103"/>
      <c r="PO118" s="103"/>
      <c r="PP118" s="103"/>
      <c r="PQ118" s="103"/>
      <c r="PR118" s="103"/>
      <c r="PS118" s="103"/>
      <c r="PT118" s="103"/>
      <c r="PU118" s="103"/>
      <c r="PV118" s="103"/>
      <c r="PW118" s="103"/>
      <c r="PX118" s="103"/>
      <c r="PY118" s="103"/>
      <c r="PZ118" s="103"/>
      <c r="QA118" s="103"/>
      <c r="QB118" s="103"/>
      <c r="QC118" s="103"/>
      <c r="QD118" s="103"/>
      <c r="QE118" s="103"/>
      <c r="QF118" s="103"/>
      <c r="QG118" s="103"/>
      <c r="QH118" s="103"/>
      <c r="QI118" s="103"/>
      <c r="QJ118" s="103"/>
      <c r="QK118" s="103"/>
      <c r="QL118" s="103"/>
      <c r="QM118" s="103"/>
      <c r="QN118" s="103"/>
      <c r="QO118" s="103"/>
      <c r="QP118" s="103"/>
      <c r="QQ118" s="103"/>
      <c r="QR118" s="103"/>
      <c r="QS118" s="103"/>
      <c r="QT118" s="103"/>
      <c r="QU118" s="103"/>
      <c r="QV118" s="103"/>
      <c r="QW118" s="103"/>
      <c r="QX118" s="103"/>
      <c r="QY118" s="103"/>
      <c r="QZ118" s="103"/>
      <c r="RA118" s="103"/>
      <c r="RB118" s="103"/>
      <c r="RC118" s="103"/>
      <c r="RD118" s="103"/>
      <c r="RE118" s="103"/>
      <c r="RF118" s="103"/>
      <c r="RG118" s="103"/>
      <c r="RH118" s="103"/>
      <c r="RI118" s="103"/>
      <c r="RJ118" s="103"/>
      <c r="RK118" s="103"/>
      <c r="RL118" s="103"/>
      <c r="RM118" s="103"/>
      <c r="RN118" s="103"/>
      <c r="RO118" s="103"/>
      <c r="RP118" s="103"/>
      <c r="RQ118" s="103"/>
      <c r="RR118" s="103"/>
      <c r="RS118" s="103"/>
      <c r="RT118" s="103"/>
      <c r="RU118" s="103"/>
      <c r="RV118" s="103"/>
      <c r="RW118" s="103"/>
      <c r="RX118" s="103"/>
      <c r="RY118" s="103"/>
      <c r="RZ118" s="103"/>
      <c r="SA118" s="103"/>
      <c r="SB118" s="103"/>
      <c r="SC118" s="103"/>
      <c r="SD118" s="103"/>
      <c r="SE118" s="103"/>
      <c r="SF118" s="103"/>
      <c r="SG118" s="103"/>
      <c r="SH118" s="103"/>
      <c r="SI118" s="103"/>
      <c r="SJ118" s="103"/>
      <c r="SK118" s="103"/>
      <c r="SL118" s="103"/>
      <c r="SM118" s="103"/>
      <c r="SN118" s="103"/>
      <c r="SO118" s="103"/>
      <c r="SP118" s="103"/>
      <c r="SQ118" s="103"/>
      <c r="SR118" s="103"/>
      <c r="SS118" s="103"/>
      <c r="ST118" s="103"/>
      <c r="SU118" s="103"/>
      <c r="SV118" s="103"/>
      <c r="SW118" s="103"/>
      <c r="SX118" s="103"/>
      <c r="SY118" s="103"/>
      <c r="SZ118" s="103"/>
      <c r="TA118" s="103"/>
      <c r="TB118" s="103"/>
      <c r="TC118" s="103"/>
      <c r="TD118" s="103"/>
      <c r="TE118" s="103"/>
      <c r="TF118" s="103"/>
      <c r="TG118" s="103"/>
      <c r="TH118" s="103"/>
      <c r="TI118" s="103"/>
      <c r="TJ118" s="103"/>
      <c r="TK118" s="103"/>
      <c r="TL118" s="103"/>
      <c r="TM118" s="103"/>
      <c r="TN118" s="103"/>
      <c r="TO118" s="103"/>
      <c r="TP118" s="103"/>
      <c r="TQ118" s="103"/>
      <c r="TR118" s="103"/>
      <c r="TS118" s="103"/>
      <c r="TT118" s="103"/>
      <c r="TU118" s="103"/>
      <c r="TV118" s="103"/>
      <c r="TW118" s="103"/>
      <c r="TX118" s="103"/>
      <c r="TY118" s="103"/>
      <c r="TZ118" s="103"/>
      <c r="UA118" s="103"/>
      <c r="UB118" s="103"/>
      <c r="UC118" s="103"/>
      <c r="UD118" s="103"/>
      <c r="UE118" s="103"/>
      <c r="UF118" s="103"/>
      <c r="UG118" s="103"/>
      <c r="UH118" s="103"/>
      <c r="UI118" s="103"/>
      <c r="UJ118" s="103"/>
      <c r="UK118" s="103"/>
      <c r="UL118" s="103"/>
      <c r="UM118" s="103"/>
      <c r="UN118" s="103"/>
      <c r="UO118" s="103"/>
      <c r="UP118" s="103"/>
      <c r="UQ118" s="103"/>
      <c r="UR118" s="103"/>
      <c r="US118" s="103"/>
      <c r="UT118" s="103"/>
      <c r="UU118" s="103"/>
      <c r="UV118" s="103"/>
      <c r="UW118" s="103"/>
      <c r="UX118" s="103"/>
      <c r="UY118" s="103"/>
      <c r="UZ118" s="103"/>
      <c r="VA118" s="103"/>
      <c r="VB118" s="103"/>
      <c r="VC118" s="103"/>
      <c r="VD118" s="103"/>
      <c r="VE118" s="103"/>
      <c r="VF118" s="103"/>
      <c r="VG118" s="103"/>
      <c r="VH118" s="103"/>
      <c r="VI118" s="103"/>
      <c r="VJ118" s="103"/>
      <c r="VK118" s="103"/>
      <c r="VL118" s="103"/>
      <c r="VM118" s="103"/>
      <c r="VN118" s="103"/>
      <c r="VO118" s="103"/>
      <c r="VP118" s="103"/>
      <c r="VQ118" s="103"/>
      <c r="VR118" s="103"/>
      <c r="VS118" s="103"/>
      <c r="VT118" s="103"/>
      <c r="VU118" s="103"/>
      <c r="VV118" s="103"/>
      <c r="VW118" s="103"/>
      <c r="VX118" s="103"/>
      <c r="VY118" s="103"/>
      <c r="VZ118" s="103"/>
      <c r="WA118" s="103"/>
      <c r="WB118" s="103"/>
      <c r="WC118" s="103"/>
      <c r="WD118" s="103"/>
      <c r="WE118" s="103"/>
      <c r="WF118" s="103"/>
      <c r="WG118" s="103"/>
      <c r="WH118" s="103"/>
      <c r="WI118" s="103"/>
      <c r="WJ118" s="103"/>
      <c r="WK118" s="103"/>
      <c r="WL118" s="103"/>
      <c r="WM118" s="103"/>
      <c r="WN118" s="103"/>
      <c r="WO118" s="103"/>
      <c r="WP118" s="103"/>
      <c r="WQ118" s="103"/>
      <c r="WR118" s="103"/>
      <c r="WS118" s="103"/>
      <c r="WT118" s="103"/>
      <c r="WU118" s="103"/>
      <c r="WV118" s="103"/>
      <c r="WW118" s="103"/>
      <c r="WX118" s="103"/>
      <c r="WY118" s="103"/>
      <c r="WZ118" s="103"/>
      <c r="XA118" s="103"/>
      <c r="XB118" s="103"/>
      <c r="XC118" s="103"/>
      <c r="XD118" s="103"/>
      <c r="XE118" s="103"/>
      <c r="XF118" s="103"/>
      <c r="XG118" s="103"/>
      <c r="XH118" s="103"/>
      <c r="XI118" s="103"/>
      <c r="XJ118" s="103"/>
      <c r="XK118" s="103"/>
      <c r="XL118" s="103"/>
      <c r="XM118" s="103"/>
      <c r="XN118" s="103"/>
      <c r="XO118" s="103"/>
      <c r="XP118" s="103"/>
      <c r="XQ118" s="103"/>
      <c r="XR118" s="103"/>
      <c r="XS118" s="103"/>
      <c r="XT118" s="103"/>
      <c r="XU118" s="103"/>
      <c r="XV118" s="103"/>
      <c r="XW118" s="103"/>
      <c r="XX118" s="103"/>
      <c r="XY118" s="103"/>
      <c r="XZ118" s="103"/>
      <c r="YA118" s="103"/>
      <c r="YB118" s="103"/>
      <c r="YC118" s="103"/>
      <c r="YD118" s="103"/>
      <c r="YE118" s="103"/>
      <c r="YF118" s="103"/>
      <c r="YG118" s="103"/>
      <c r="YH118" s="103"/>
      <c r="YI118" s="103"/>
      <c r="YJ118" s="103"/>
      <c r="YK118" s="103"/>
      <c r="YL118" s="103"/>
      <c r="YM118" s="103"/>
      <c r="YN118" s="103"/>
      <c r="YO118" s="103"/>
      <c r="YP118" s="103"/>
      <c r="YQ118" s="103"/>
      <c r="YR118" s="103"/>
      <c r="YS118" s="103"/>
      <c r="YT118" s="103"/>
      <c r="YU118" s="103"/>
      <c r="YV118" s="103"/>
      <c r="YW118" s="103"/>
      <c r="YX118" s="103"/>
      <c r="YY118" s="103"/>
      <c r="YZ118" s="103"/>
      <c r="ZA118" s="103"/>
      <c r="ZB118" s="103"/>
      <c r="ZC118" s="103"/>
      <c r="ZD118" s="103"/>
      <c r="ZE118" s="103"/>
      <c r="ZF118" s="103"/>
      <c r="ZG118" s="103"/>
      <c r="ZH118" s="103"/>
      <c r="ZI118" s="103"/>
      <c r="ZJ118" s="103"/>
      <c r="ZK118" s="103"/>
      <c r="ZL118" s="103"/>
      <c r="ZM118" s="103"/>
      <c r="ZN118" s="103"/>
      <c r="ZO118" s="103"/>
      <c r="ZP118" s="103"/>
      <c r="ZQ118" s="103"/>
      <c r="ZR118" s="103"/>
      <c r="ZS118" s="103"/>
      <c r="ZT118" s="103"/>
      <c r="ZU118" s="103"/>
      <c r="ZV118" s="103"/>
      <c r="ZW118" s="103"/>
      <c r="ZX118" s="103"/>
      <c r="ZY118" s="103"/>
      <c r="ZZ118" s="103"/>
      <c r="AAA118" s="103"/>
      <c r="AAB118" s="103"/>
      <c r="AAC118" s="103"/>
      <c r="AAD118" s="103"/>
      <c r="AAE118" s="103"/>
      <c r="AAF118" s="103"/>
      <c r="AAG118" s="103"/>
      <c r="AAH118" s="103"/>
      <c r="AAI118" s="103"/>
      <c r="AAJ118" s="103"/>
      <c r="AAK118" s="103"/>
      <c r="AAL118" s="103"/>
      <c r="AAM118" s="103"/>
      <c r="AAN118" s="103"/>
      <c r="AAO118" s="103"/>
      <c r="AAP118" s="103"/>
      <c r="AAQ118" s="103"/>
      <c r="AAR118" s="103"/>
      <c r="AAS118" s="103"/>
      <c r="AAT118" s="103"/>
      <c r="AAU118" s="103"/>
      <c r="AAV118" s="103"/>
      <c r="AAW118" s="103"/>
      <c r="AAX118" s="103"/>
      <c r="AAY118" s="103"/>
      <c r="AAZ118" s="103"/>
      <c r="ABA118" s="103"/>
      <c r="ABB118" s="103"/>
      <c r="ABC118" s="103"/>
      <c r="ABD118" s="103"/>
      <c r="ABE118" s="103"/>
      <c r="ABF118" s="103"/>
      <c r="ABG118" s="103"/>
      <c r="ABH118" s="103"/>
      <c r="ABI118" s="103"/>
      <c r="ABJ118" s="103"/>
      <c r="ABK118" s="103"/>
      <c r="ABL118" s="103"/>
      <c r="ABM118" s="103"/>
      <c r="ABN118" s="103"/>
      <c r="ABO118" s="103"/>
      <c r="ABP118" s="103"/>
      <c r="ABQ118" s="103"/>
      <c r="ABR118" s="103"/>
      <c r="ABS118" s="103"/>
      <c r="ABT118" s="103"/>
      <c r="ABU118" s="103"/>
      <c r="ABV118" s="103"/>
      <c r="ABW118" s="103"/>
      <c r="ABX118" s="103"/>
      <c r="ABY118" s="103"/>
      <c r="ABZ118" s="103"/>
      <c r="ACA118" s="103"/>
      <c r="ACB118" s="103"/>
      <c r="ACC118" s="103"/>
      <c r="ACD118" s="103"/>
      <c r="ACE118" s="103"/>
      <c r="ACF118" s="103"/>
      <c r="ACG118" s="103"/>
      <c r="ACH118" s="103"/>
      <c r="ACI118" s="103"/>
      <c r="ACJ118" s="103"/>
      <c r="ACK118" s="103"/>
      <c r="ACL118" s="103"/>
      <c r="ACM118" s="103"/>
      <c r="ACN118" s="103"/>
      <c r="ACO118" s="103"/>
      <c r="ACP118" s="103"/>
      <c r="ACQ118" s="103"/>
      <c r="ACR118" s="103"/>
      <c r="ACS118" s="103"/>
      <c r="ACT118" s="103"/>
      <c r="ACU118" s="103"/>
      <c r="ACV118" s="103"/>
      <c r="ACW118" s="103"/>
      <c r="ACX118" s="103"/>
      <c r="ACY118" s="103"/>
      <c r="ACZ118" s="103"/>
      <c r="ADA118" s="103"/>
      <c r="ADB118" s="103"/>
      <c r="ADC118" s="103"/>
      <c r="ADD118" s="103"/>
      <c r="ADE118" s="103"/>
      <c r="ADF118" s="103"/>
      <c r="ADG118" s="103"/>
      <c r="ADH118" s="103"/>
      <c r="ADI118" s="103"/>
      <c r="ADJ118" s="103"/>
      <c r="ADK118" s="103"/>
      <c r="ADL118" s="103"/>
      <c r="ADM118" s="103"/>
      <c r="ADN118" s="103"/>
      <c r="ADO118" s="103"/>
      <c r="ADP118" s="103"/>
      <c r="ADQ118" s="103"/>
      <c r="ADR118" s="103"/>
      <c r="ADS118" s="103"/>
      <c r="ADT118" s="103"/>
      <c r="ADU118" s="103"/>
      <c r="ADV118" s="103"/>
      <c r="ADW118" s="103"/>
      <c r="ADX118" s="103"/>
      <c r="ADY118" s="103"/>
      <c r="ADZ118" s="103"/>
      <c r="AEA118" s="103"/>
      <c r="AEB118" s="103"/>
      <c r="AEC118" s="103"/>
      <c r="AED118" s="103"/>
      <c r="AEE118" s="103"/>
      <c r="AEF118" s="103"/>
      <c r="AEG118" s="103"/>
      <c r="AEH118" s="103"/>
      <c r="AEI118" s="103"/>
      <c r="AEJ118" s="103"/>
      <c r="AEK118" s="103"/>
      <c r="AEL118" s="103"/>
      <c r="AEM118" s="103"/>
      <c r="AEN118" s="103"/>
      <c r="AEO118" s="103"/>
      <c r="AEP118" s="103"/>
      <c r="AEQ118" s="103"/>
      <c r="AER118" s="103"/>
      <c r="AES118" s="103"/>
      <c r="AET118" s="103"/>
      <c r="AEU118" s="103"/>
      <c r="AEV118" s="103"/>
      <c r="AEW118" s="103"/>
      <c r="AEX118" s="103"/>
      <c r="AEY118" s="103"/>
      <c r="AEZ118" s="103"/>
      <c r="AFA118" s="103"/>
      <c r="AFB118" s="103"/>
      <c r="AFC118" s="103"/>
      <c r="AFD118" s="103"/>
      <c r="AFE118" s="103"/>
      <c r="AFF118" s="103"/>
      <c r="AFG118" s="103"/>
      <c r="AFH118" s="103"/>
      <c r="AFI118" s="103"/>
      <c r="AFJ118" s="103"/>
      <c r="AFK118" s="103"/>
      <c r="AFL118" s="103"/>
      <c r="AFM118" s="103"/>
      <c r="AFN118" s="103"/>
      <c r="AFO118" s="103"/>
      <c r="AFP118" s="103"/>
      <c r="AFQ118" s="103"/>
      <c r="AFR118" s="103"/>
      <c r="AFS118" s="103"/>
      <c r="AFT118" s="103"/>
      <c r="AFU118" s="103"/>
      <c r="AFV118" s="103"/>
      <c r="AFW118" s="103"/>
      <c r="AFX118" s="103"/>
      <c r="AFY118" s="103"/>
      <c r="AFZ118" s="103"/>
      <c r="AGA118" s="103"/>
      <c r="AGB118" s="103"/>
      <c r="AGC118" s="103"/>
      <c r="AGD118" s="103"/>
      <c r="AGE118" s="103"/>
      <c r="AGF118" s="103"/>
      <c r="AGG118" s="103"/>
      <c r="AGH118" s="103"/>
      <c r="AGI118" s="103"/>
      <c r="AGJ118" s="103"/>
      <c r="AGK118" s="103"/>
      <c r="AGL118" s="103"/>
      <c r="AGM118" s="103"/>
      <c r="AGN118" s="103"/>
      <c r="AGO118" s="103"/>
      <c r="AGP118" s="103"/>
      <c r="AGQ118" s="103"/>
      <c r="AGR118" s="103"/>
      <c r="AGS118" s="103"/>
      <c r="AGT118" s="103"/>
      <c r="AGU118" s="103"/>
      <c r="AGV118" s="103"/>
      <c r="AGW118" s="103"/>
      <c r="AGX118" s="103"/>
      <c r="AGY118" s="103"/>
      <c r="AGZ118" s="103"/>
      <c r="AHA118" s="103"/>
      <c r="AHB118" s="103"/>
      <c r="AHC118" s="103"/>
      <c r="AHD118" s="103"/>
      <c r="AHE118" s="103"/>
      <c r="AHF118" s="103"/>
      <c r="AHG118" s="103"/>
      <c r="AHH118" s="103"/>
      <c r="AHI118" s="103"/>
      <c r="AHJ118" s="103"/>
      <c r="AHK118" s="103"/>
      <c r="AHL118" s="103"/>
      <c r="AHM118" s="103"/>
      <c r="AHN118" s="103"/>
      <c r="AHO118" s="103"/>
      <c r="AHP118" s="103"/>
      <c r="AHQ118" s="103"/>
      <c r="AHR118" s="103"/>
      <c r="AHS118" s="103"/>
      <c r="AHT118" s="103"/>
      <c r="AHU118" s="103"/>
      <c r="AHV118" s="103"/>
      <c r="AHW118" s="103"/>
      <c r="AHX118" s="103"/>
      <c r="AHY118" s="103"/>
      <c r="AHZ118" s="103"/>
      <c r="AIA118" s="103"/>
      <c r="AIB118" s="103"/>
      <c r="AIC118" s="103"/>
      <c r="AID118" s="103"/>
      <c r="AIE118" s="103"/>
      <c r="AIF118" s="103"/>
      <c r="AIG118" s="103"/>
      <c r="AIH118" s="103"/>
      <c r="AII118" s="103"/>
      <c r="AIJ118" s="103"/>
      <c r="AIK118" s="103"/>
      <c r="AIL118" s="103"/>
      <c r="AIM118" s="103"/>
      <c r="AIN118" s="103"/>
      <c r="AIO118" s="103"/>
      <c r="AIP118" s="103"/>
      <c r="AIQ118" s="103"/>
      <c r="AIR118" s="103"/>
      <c r="AIS118" s="103"/>
      <c r="AIT118" s="103"/>
      <c r="AIU118" s="103"/>
      <c r="AIV118" s="103"/>
      <c r="AIW118" s="103"/>
      <c r="AIX118" s="103"/>
      <c r="AIY118" s="103"/>
      <c r="AIZ118" s="103"/>
      <c r="AJA118" s="103"/>
      <c r="AJB118" s="103"/>
      <c r="AJC118" s="103"/>
      <c r="AJD118" s="103"/>
      <c r="AJE118" s="103"/>
      <c r="AJF118" s="103"/>
      <c r="AJG118" s="103"/>
      <c r="AJH118" s="103"/>
      <c r="AJI118" s="103"/>
      <c r="AJJ118" s="103"/>
      <c r="AJK118" s="103"/>
      <c r="AJL118" s="103"/>
      <c r="AJM118" s="103"/>
      <c r="AJN118" s="103"/>
      <c r="AJO118" s="103"/>
      <c r="AJP118" s="103"/>
      <c r="AJQ118" s="103"/>
      <c r="AJR118" s="103"/>
      <c r="AJS118" s="103"/>
      <c r="AJT118" s="103"/>
      <c r="AJU118" s="103"/>
      <c r="AJV118" s="103"/>
      <c r="AJW118" s="103"/>
      <c r="AJX118" s="103"/>
      <c r="AJY118" s="103"/>
      <c r="AJZ118" s="103"/>
      <c r="AKA118" s="103"/>
      <c r="AKB118" s="103"/>
      <c r="AKC118" s="103"/>
      <c r="AKD118" s="103"/>
      <c r="AKE118" s="103"/>
      <c r="AKF118" s="103"/>
      <c r="AKG118" s="103"/>
      <c r="AKH118" s="103"/>
      <c r="AKI118" s="103"/>
      <c r="AKJ118" s="103"/>
      <c r="AKK118" s="103"/>
      <c r="AKL118" s="103"/>
      <c r="AKM118" s="103"/>
      <c r="AKN118" s="103"/>
      <c r="AKO118" s="103"/>
      <c r="AKP118" s="103"/>
      <c r="AKQ118" s="103"/>
      <c r="AKR118" s="103"/>
      <c r="AKS118" s="103"/>
      <c r="AKT118" s="103"/>
      <c r="AKU118" s="103"/>
      <c r="AKV118" s="103"/>
      <c r="AKW118" s="103"/>
      <c r="AKX118" s="103"/>
      <c r="AKY118" s="103"/>
      <c r="AKZ118" s="103"/>
      <c r="ALA118" s="103"/>
      <c r="ALB118" s="103"/>
      <c r="ALC118" s="103"/>
      <c r="ALD118" s="103"/>
      <c r="ALE118" s="103"/>
      <c r="ALF118" s="103"/>
      <c r="ALG118" s="103"/>
      <c r="ALH118" s="103"/>
      <c r="ALI118" s="103"/>
      <c r="ALJ118" s="103"/>
      <c r="ALK118" s="103"/>
      <c r="ALL118" s="103"/>
      <c r="ALM118" s="103"/>
      <c r="ALN118" s="103"/>
      <c r="ALO118" s="103"/>
      <c r="ALP118" s="103"/>
      <c r="ALQ118" s="103"/>
      <c r="ALR118" s="103"/>
      <c r="ALS118" s="103"/>
      <c r="ALT118" s="103"/>
      <c r="ALU118" s="103"/>
      <c r="ALV118" s="103"/>
      <c r="ALW118" s="103"/>
      <c r="ALX118" s="103"/>
      <c r="ALY118" s="103"/>
      <c r="ALZ118" s="103"/>
      <c r="AMA118" s="103"/>
      <c r="AMB118" s="103"/>
      <c r="AMC118" s="103"/>
      <c r="AMD118" s="103"/>
      <c r="AME118" s="103"/>
      <c r="AMF118" s="103"/>
      <c r="AMG118" s="103"/>
      <c r="AMH118" s="103"/>
      <c r="AMI118" s="103"/>
      <c r="AMJ118" s="103"/>
      <c r="AMK118" s="103"/>
      <c r="AML118" s="103"/>
      <c r="AMM118" s="103"/>
      <c r="AMN118" s="103"/>
      <c r="AMO118" s="103"/>
      <c r="AMP118" s="103"/>
      <c r="AMQ118" s="103"/>
    </row>
    <row r="119" spans="1:1031" s="104" customFormat="1" ht="80.25" customHeight="1" thickBot="1" x14ac:dyDescent="0.3">
      <c r="A119" s="161">
        <v>99</v>
      </c>
      <c r="B119" s="258"/>
      <c r="C119" s="28" t="s">
        <v>96</v>
      </c>
      <c r="D119" s="28" t="s">
        <v>472</v>
      </c>
      <c r="E119" s="28" t="s">
        <v>489</v>
      </c>
      <c r="F119" s="23" t="s">
        <v>488</v>
      </c>
      <c r="G119" s="22" t="s">
        <v>506</v>
      </c>
      <c r="H119" s="38" t="s">
        <v>515</v>
      </c>
      <c r="I119" s="39">
        <v>43435</v>
      </c>
      <c r="J119" s="39">
        <v>44742</v>
      </c>
      <c r="K119" s="59" t="s">
        <v>164</v>
      </c>
      <c r="L119" s="59" t="s">
        <v>29</v>
      </c>
      <c r="M119" s="59" t="s">
        <v>30</v>
      </c>
      <c r="N119" s="59" t="s">
        <v>30</v>
      </c>
      <c r="O119" s="59" t="s">
        <v>31</v>
      </c>
      <c r="P119" s="22">
        <v>121</v>
      </c>
      <c r="Q119" s="24">
        <v>4160298.27</v>
      </c>
      <c r="R119" s="24">
        <v>0</v>
      </c>
      <c r="S119" s="24">
        <v>741055.23</v>
      </c>
      <c r="T119" s="113">
        <f t="shared" si="15"/>
        <v>4901353.5</v>
      </c>
      <c r="U119" s="159">
        <v>0</v>
      </c>
      <c r="V119" s="24">
        <v>0</v>
      </c>
      <c r="W119" s="152">
        <f t="shared" si="16"/>
        <v>4901353.5</v>
      </c>
      <c r="X119" s="101" t="s">
        <v>32</v>
      </c>
      <c r="Y119" s="31">
        <v>0</v>
      </c>
      <c r="Z119" s="40">
        <v>0</v>
      </c>
      <c r="AA119" s="24">
        <v>0</v>
      </c>
      <c r="AB119" s="102"/>
      <c r="AC119" s="102"/>
      <c r="AD119" s="102"/>
      <c r="AE119" s="102"/>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3"/>
      <c r="HN119" s="103"/>
      <c r="HO119" s="103"/>
      <c r="HP119" s="103"/>
      <c r="HQ119" s="103"/>
      <c r="HR119" s="103"/>
      <c r="HS119" s="103"/>
      <c r="HT119" s="103"/>
      <c r="HU119" s="103"/>
      <c r="HV119" s="103"/>
      <c r="HW119" s="103"/>
      <c r="HX119" s="103"/>
      <c r="HY119" s="103"/>
      <c r="HZ119" s="103"/>
      <c r="IA119" s="103"/>
      <c r="IB119" s="103"/>
      <c r="IC119" s="103"/>
      <c r="ID119" s="103"/>
      <c r="IE119" s="103"/>
      <c r="IF119" s="103"/>
      <c r="IG119" s="103"/>
      <c r="IH119" s="103"/>
      <c r="II119" s="103"/>
      <c r="IJ119" s="103"/>
      <c r="IK119" s="103"/>
      <c r="IL119" s="103"/>
      <c r="IM119" s="103"/>
      <c r="IN119" s="103"/>
      <c r="IO119" s="103"/>
      <c r="IP119" s="103"/>
      <c r="IQ119" s="103"/>
      <c r="IR119" s="103"/>
      <c r="IS119" s="103"/>
      <c r="IT119" s="103"/>
      <c r="IU119" s="103"/>
      <c r="IV119" s="103"/>
      <c r="IW119" s="103"/>
      <c r="IX119" s="103"/>
      <c r="IY119" s="103"/>
      <c r="IZ119" s="103"/>
      <c r="JA119" s="103"/>
      <c r="JB119" s="103"/>
      <c r="JC119" s="103"/>
      <c r="JD119" s="103"/>
      <c r="JE119" s="103"/>
      <c r="JF119" s="103"/>
      <c r="JG119" s="103"/>
      <c r="JH119" s="103"/>
      <c r="JI119" s="103"/>
      <c r="JJ119" s="103"/>
      <c r="JK119" s="103"/>
      <c r="JL119" s="103"/>
      <c r="JM119" s="103"/>
      <c r="JN119" s="103"/>
      <c r="JO119" s="103"/>
      <c r="JP119" s="103"/>
      <c r="JQ119" s="103"/>
      <c r="JR119" s="103"/>
      <c r="JS119" s="103"/>
      <c r="JT119" s="103"/>
      <c r="JU119" s="103"/>
      <c r="JV119" s="103"/>
      <c r="JW119" s="103"/>
      <c r="JX119" s="103"/>
      <c r="JY119" s="103"/>
      <c r="JZ119" s="103"/>
      <c r="KA119" s="103"/>
      <c r="KB119" s="103"/>
      <c r="KC119" s="103"/>
      <c r="KD119" s="103"/>
      <c r="KE119" s="103"/>
      <c r="KF119" s="103"/>
      <c r="KG119" s="103"/>
      <c r="KH119" s="103"/>
      <c r="KI119" s="103"/>
      <c r="KJ119" s="103"/>
      <c r="KK119" s="103"/>
      <c r="KL119" s="103"/>
      <c r="KM119" s="103"/>
      <c r="KN119" s="103"/>
      <c r="KO119" s="103"/>
      <c r="KP119" s="103"/>
      <c r="KQ119" s="103"/>
      <c r="KR119" s="103"/>
      <c r="KS119" s="103"/>
      <c r="KT119" s="103"/>
      <c r="KU119" s="103"/>
      <c r="KV119" s="103"/>
      <c r="KW119" s="103"/>
      <c r="KX119" s="103"/>
      <c r="KY119" s="103"/>
      <c r="KZ119" s="103"/>
      <c r="LA119" s="103"/>
      <c r="LB119" s="103"/>
      <c r="LC119" s="103"/>
      <c r="LD119" s="103"/>
      <c r="LE119" s="103"/>
      <c r="LF119" s="103"/>
      <c r="LG119" s="103"/>
      <c r="LH119" s="103"/>
      <c r="LI119" s="103"/>
      <c r="LJ119" s="103"/>
      <c r="LK119" s="103"/>
      <c r="LL119" s="103"/>
      <c r="LM119" s="103"/>
      <c r="LN119" s="103"/>
      <c r="LO119" s="103"/>
      <c r="LP119" s="103"/>
      <c r="LQ119" s="103"/>
      <c r="LR119" s="103"/>
      <c r="LS119" s="103"/>
      <c r="LT119" s="103"/>
      <c r="LU119" s="103"/>
      <c r="LV119" s="103"/>
      <c r="LW119" s="103"/>
      <c r="LX119" s="103"/>
      <c r="LY119" s="103"/>
      <c r="LZ119" s="103"/>
      <c r="MA119" s="103"/>
      <c r="MB119" s="103"/>
      <c r="MC119" s="103"/>
      <c r="MD119" s="103"/>
      <c r="ME119" s="103"/>
      <c r="MF119" s="103"/>
      <c r="MG119" s="103"/>
      <c r="MH119" s="103"/>
      <c r="MI119" s="103"/>
      <c r="MJ119" s="103"/>
      <c r="MK119" s="103"/>
      <c r="ML119" s="103"/>
      <c r="MM119" s="103"/>
      <c r="MN119" s="103"/>
      <c r="MO119" s="103"/>
      <c r="MP119" s="103"/>
      <c r="MQ119" s="103"/>
      <c r="MR119" s="103"/>
      <c r="MS119" s="103"/>
      <c r="MT119" s="103"/>
      <c r="MU119" s="103"/>
      <c r="MV119" s="103"/>
      <c r="MW119" s="103"/>
      <c r="MX119" s="103"/>
      <c r="MY119" s="103"/>
      <c r="MZ119" s="103"/>
      <c r="NA119" s="103"/>
      <c r="NB119" s="103"/>
      <c r="NC119" s="103"/>
      <c r="ND119" s="103"/>
      <c r="NE119" s="103"/>
      <c r="NF119" s="103"/>
      <c r="NG119" s="103"/>
      <c r="NH119" s="103"/>
      <c r="NI119" s="103"/>
      <c r="NJ119" s="103"/>
      <c r="NK119" s="103"/>
      <c r="NL119" s="103"/>
      <c r="NM119" s="103"/>
      <c r="NN119" s="103"/>
      <c r="NO119" s="103"/>
      <c r="NP119" s="103"/>
      <c r="NQ119" s="103"/>
      <c r="NR119" s="103"/>
      <c r="NS119" s="103"/>
      <c r="NT119" s="103"/>
      <c r="NU119" s="103"/>
      <c r="NV119" s="103"/>
      <c r="NW119" s="103"/>
      <c r="NX119" s="103"/>
      <c r="NY119" s="103"/>
      <c r="NZ119" s="103"/>
      <c r="OA119" s="103"/>
      <c r="OB119" s="103"/>
      <c r="OC119" s="103"/>
      <c r="OD119" s="103"/>
      <c r="OE119" s="103"/>
      <c r="OF119" s="103"/>
      <c r="OG119" s="103"/>
      <c r="OH119" s="103"/>
      <c r="OI119" s="103"/>
      <c r="OJ119" s="103"/>
      <c r="OK119" s="103"/>
      <c r="OL119" s="103"/>
      <c r="OM119" s="103"/>
      <c r="ON119" s="103"/>
      <c r="OO119" s="103"/>
      <c r="OP119" s="103"/>
      <c r="OQ119" s="103"/>
      <c r="OR119" s="103"/>
      <c r="OS119" s="103"/>
      <c r="OT119" s="103"/>
      <c r="OU119" s="103"/>
      <c r="OV119" s="103"/>
      <c r="OW119" s="103"/>
      <c r="OX119" s="103"/>
      <c r="OY119" s="103"/>
      <c r="OZ119" s="103"/>
      <c r="PA119" s="103"/>
      <c r="PB119" s="103"/>
      <c r="PC119" s="103"/>
      <c r="PD119" s="103"/>
      <c r="PE119" s="103"/>
      <c r="PF119" s="103"/>
      <c r="PG119" s="103"/>
      <c r="PH119" s="103"/>
      <c r="PI119" s="103"/>
      <c r="PJ119" s="103"/>
      <c r="PK119" s="103"/>
      <c r="PL119" s="103"/>
      <c r="PM119" s="103"/>
      <c r="PN119" s="103"/>
      <c r="PO119" s="103"/>
      <c r="PP119" s="103"/>
      <c r="PQ119" s="103"/>
      <c r="PR119" s="103"/>
      <c r="PS119" s="103"/>
      <c r="PT119" s="103"/>
      <c r="PU119" s="103"/>
      <c r="PV119" s="103"/>
      <c r="PW119" s="103"/>
      <c r="PX119" s="103"/>
      <c r="PY119" s="103"/>
      <c r="PZ119" s="103"/>
      <c r="QA119" s="103"/>
      <c r="QB119" s="103"/>
      <c r="QC119" s="103"/>
      <c r="QD119" s="103"/>
      <c r="QE119" s="103"/>
      <c r="QF119" s="103"/>
      <c r="QG119" s="103"/>
      <c r="QH119" s="103"/>
      <c r="QI119" s="103"/>
      <c r="QJ119" s="103"/>
      <c r="QK119" s="103"/>
      <c r="QL119" s="103"/>
      <c r="QM119" s="103"/>
      <c r="QN119" s="103"/>
      <c r="QO119" s="103"/>
      <c r="QP119" s="103"/>
      <c r="QQ119" s="103"/>
      <c r="QR119" s="103"/>
      <c r="QS119" s="103"/>
      <c r="QT119" s="103"/>
      <c r="QU119" s="103"/>
      <c r="QV119" s="103"/>
      <c r="QW119" s="103"/>
      <c r="QX119" s="103"/>
      <c r="QY119" s="103"/>
      <c r="QZ119" s="103"/>
      <c r="RA119" s="103"/>
      <c r="RB119" s="103"/>
      <c r="RC119" s="103"/>
      <c r="RD119" s="103"/>
      <c r="RE119" s="103"/>
      <c r="RF119" s="103"/>
      <c r="RG119" s="103"/>
      <c r="RH119" s="103"/>
      <c r="RI119" s="103"/>
      <c r="RJ119" s="103"/>
      <c r="RK119" s="103"/>
      <c r="RL119" s="103"/>
      <c r="RM119" s="103"/>
      <c r="RN119" s="103"/>
      <c r="RO119" s="103"/>
      <c r="RP119" s="103"/>
      <c r="RQ119" s="103"/>
      <c r="RR119" s="103"/>
      <c r="RS119" s="103"/>
      <c r="RT119" s="103"/>
      <c r="RU119" s="103"/>
      <c r="RV119" s="103"/>
      <c r="RW119" s="103"/>
      <c r="RX119" s="103"/>
      <c r="RY119" s="103"/>
      <c r="RZ119" s="103"/>
      <c r="SA119" s="103"/>
      <c r="SB119" s="103"/>
      <c r="SC119" s="103"/>
      <c r="SD119" s="103"/>
      <c r="SE119" s="103"/>
      <c r="SF119" s="103"/>
      <c r="SG119" s="103"/>
      <c r="SH119" s="103"/>
      <c r="SI119" s="103"/>
      <c r="SJ119" s="103"/>
      <c r="SK119" s="103"/>
      <c r="SL119" s="103"/>
      <c r="SM119" s="103"/>
      <c r="SN119" s="103"/>
      <c r="SO119" s="103"/>
      <c r="SP119" s="103"/>
      <c r="SQ119" s="103"/>
      <c r="SR119" s="103"/>
      <c r="SS119" s="103"/>
      <c r="ST119" s="103"/>
      <c r="SU119" s="103"/>
      <c r="SV119" s="103"/>
      <c r="SW119" s="103"/>
      <c r="SX119" s="103"/>
      <c r="SY119" s="103"/>
      <c r="SZ119" s="103"/>
      <c r="TA119" s="103"/>
      <c r="TB119" s="103"/>
      <c r="TC119" s="103"/>
      <c r="TD119" s="103"/>
      <c r="TE119" s="103"/>
      <c r="TF119" s="103"/>
      <c r="TG119" s="103"/>
      <c r="TH119" s="103"/>
      <c r="TI119" s="103"/>
      <c r="TJ119" s="103"/>
      <c r="TK119" s="103"/>
      <c r="TL119" s="103"/>
      <c r="TM119" s="103"/>
      <c r="TN119" s="103"/>
      <c r="TO119" s="103"/>
      <c r="TP119" s="103"/>
      <c r="TQ119" s="103"/>
      <c r="TR119" s="103"/>
      <c r="TS119" s="103"/>
      <c r="TT119" s="103"/>
      <c r="TU119" s="103"/>
      <c r="TV119" s="103"/>
      <c r="TW119" s="103"/>
      <c r="TX119" s="103"/>
      <c r="TY119" s="103"/>
      <c r="TZ119" s="103"/>
      <c r="UA119" s="103"/>
      <c r="UB119" s="103"/>
      <c r="UC119" s="103"/>
      <c r="UD119" s="103"/>
      <c r="UE119" s="103"/>
      <c r="UF119" s="103"/>
      <c r="UG119" s="103"/>
      <c r="UH119" s="103"/>
      <c r="UI119" s="103"/>
      <c r="UJ119" s="103"/>
      <c r="UK119" s="103"/>
      <c r="UL119" s="103"/>
      <c r="UM119" s="103"/>
      <c r="UN119" s="103"/>
      <c r="UO119" s="103"/>
      <c r="UP119" s="103"/>
      <c r="UQ119" s="103"/>
      <c r="UR119" s="103"/>
      <c r="US119" s="103"/>
      <c r="UT119" s="103"/>
      <c r="UU119" s="103"/>
      <c r="UV119" s="103"/>
      <c r="UW119" s="103"/>
      <c r="UX119" s="103"/>
      <c r="UY119" s="103"/>
      <c r="UZ119" s="103"/>
      <c r="VA119" s="103"/>
      <c r="VB119" s="103"/>
      <c r="VC119" s="103"/>
      <c r="VD119" s="103"/>
      <c r="VE119" s="103"/>
      <c r="VF119" s="103"/>
      <c r="VG119" s="103"/>
      <c r="VH119" s="103"/>
      <c r="VI119" s="103"/>
      <c r="VJ119" s="103"/>
      <c r="VK119" s="103"/>
      <c r="VL119" s="103"/>
      <c r="VM119" s="103"/>
      <c r="VN119" s="103"/>
      <c r="VO119" s="103"/>
      <c r="VP119" s="103"/>
      <c r="VQ119" s="103"/>
      <c r="VR119" s="103"/>
      <c r="VS119" s="103"/>
      <c r="VT119" s="103"/>
      <c r="VU119" s="103"/>
      <c r="VV119" s="103"/>
      <c r="VW119" s="103"/>
      <c r="VX119" s="103"/>
      <c r="VY119" s="103"/>
      <c r="VZ119" s="103"/>
      <c r="WA119" s="103"/>
      <c r="WB119" s="103"/>
      <c r="WC119" s="103"/>
      <c r="WD119" s="103"/>
      <c r="WE119" s="103"/>
      <c r="WF119" s="103"/>
      <c r="WG119" s="103"/>
      <c r="WH119" s="103"/>
      <c r="WI119" s="103"/>
      <c r="WJ119" s="103"/>
      <c r="WK119" s="103"/>
      <c r="WL119" s="103"/>
      <c r="WM119" s="103"/>
      <c r="WN119" s="103"/>
      <c r="WO119" s="103"/>
      <c r="WP119" s="103"/>
      <c r="WQ119" s="103"/>
      <c r="WR119" s="103"/>
      <c r="WS119" s="103"/>
      <c r="WT119" s="103"/>
      <c r="WU119" s="103"/>
      <c r="WV119" s="103"/>
      <c r="WW119" s="103"/>
      <c r="WX119" s="103"/>
      <c r="WY119" s="103"/>
      <c r="WZ119" s="103"/>
      <c r="XA119" s="103"/>
      <c r="XB119" s="103"/>
      <c r="XC119" s="103"/>
      <c r="XD119" s="103"/>
      <c r="XE119" s="103"/>
      <c r="XF119" s="103"/>
      <c r="XG119" s="103"/>
      <c r="XH119" s="103"/>
      <c r="XI119" s="103"/>
      <c r="XJ119" s="103"/>
      <c r="XK119" s="103"/>
      <c r="XL119" s="103"/>
      <c r="XM119" s="103"/>
      <c r="XN119" s="103"/>
      <c r="XO119" s="103"/>
      <c r="XP119" s="103"/>
      <c r="XQ119" s="103"/>
      <c r="XR119" s="103"/>
      <c r="XS119" s="103"/>
      <c r="XT119" s="103"/>
      <c r="XU119" s="103"/>
      <c r="XV119" s="103"/>
      <c r="XW119" s="103"/>
      <c r="XX119" s="103"/>
      <c r="XY119" s="103"/>
      <c r="XZ119" s="103"/>
      <c r="YA119" s="103"/>
      <c r="YB119" s="103"/>
      <c r="YC119" s="103"/>
      <c r="YD119" s="103"/>
      <c r="YE119" s="103"/>
      <c r="YF119" s="103"/>
      <c r="YG119" s="103"/>
      <c r="YH119" s="103"/>
      <c r="YI119" s="103"/>
      <c r="YJ119" s="103"/>
      <c r="YK119" s="103"/>
      <c r="YL119" s="103"/>
      <c r="YM119" s="103"/>
      <c r="YN119" s="103"/>
      <c r="YO119" s="103"/>
      <c r="YP119" s="103"/>
      <c r="YQ119" s="103"/>
      <c r="YR119" s="103"/>
      <c r="YS119" s="103"/>
      <c r="YT119" s="103"/>
      <c r="YU119" s="103"/>
      <c r="YV119" s="103"/>
      <c r="YW119" s="103"/>
      <c r="YX119" s="103"/>
      <c r="YY119" s="103"/>
      <c r="YZ119" s="103"/>
      <c r="ZA119" s="103"/>
      <c r="ZB119" s="103"/>
      <c r="ZC119" s="103"/>
      <c r="ZD119" s="103"/>
      <c r="ZE119" s="103"/>
      <c r="ZF119" s="103"/>
      <c r="ZG119" s="103"/>
      <c r="ZH119" s="103"/>
      <c r="ZI119" s="103"/>
      <c r="ZJ119" s="103"/>
      <c r="ZK119" s="103"/>
      <c r="ZL119" s="103"/>
      <c r="ZM119" s="103"/>
      <c r="ZN119" s="103"/>
      <c r="ZO119" s="103"/>
      <c r="ZP119" s="103"/>
      <c r="ZQ119" s="103"/>
      <c r="ZR119" s="103"/>
      <c r="ZS119" s="103"/>
      <c r="ZT119" s="103"/>
      <c r="ZU119" s="103"/>
      <c r="ZV119" s="103"/>
      <c r="ZW119" s="103"/>
      <c r="ZX119" s="103"/>
      <c r="ZY119" s="103"/>
      <c r="ZZ119" s="103"/>
      <c r="AAA119" s="103"/>
      <c r="AAB119" s="103"/>
      <c r="AAC119" s="103"/>
      <c r="AAD119" s="103"/>
      <c r="AAE119" s="103"/>
      <c r="AAF119" s="103"/>
      <c r="AAG119" s="103"/>
      <c r="AAH119" s="103"/>
      <c r="AAI119" s="103"/>
      <c r="AAJ119" s="103"/>
      <c r="AAK119" s="103"/>
      <c r="AAL119" s="103"/>
      <c r="AAM119" s="103"/>
      <c r="AAN119" s="103"/>
      <c r="AAO119" s="103"/>
      <c r="AAP119" s="103"/>
      <c r="AAQ119" s="103"/>
      <c r="AAR119" s="103"/>
      <c r="AAS119" s="103"/>
      <c r="AAT119" s="103"/>
      <c r="AAU119" s="103"/>
      <c r="AAV119" s="103"/>
      <c r="AAW119" s="103"/>
      <c r="AAX119" s="103"/>
      <c r="AAY119" s="103"/>
      <c r="AAZ119" s="103"/>
      <c r="ABA119" s="103"/>
      <c r="ABB119" s="103"/>
      <c r="ABC119" s="103"/>
      <c r="ABD119" s="103"/>
      <c r="ABE119" s="103"/>
      <c r="ABF119" s="103"/>
      <c r="ABG119" s="103"/>
      <c r="ABH119" s="103"/>
      <c r="ABI119" s="103"/>
      <c r="ABJ119" s="103"/>
      <c r="ABK119" s="103"/>
      <c r="ABL119" s="103"/>
      <c r="ABM119" s="103"/>
      <c r="ABN119" s="103"/>
      <c r="ABO119" s="103"/>
      <c r="ABP119" s="103"/>
      <c r="ABQ119" s="103"/>
      <c r="ABR119" s="103"/>
      <c r="ABS119" s="103"/>
      <c r="ABT119" s="103"/>
      <c r="ABU119" s="103"/>
      <c r="ABV119" s="103"/>
      <c r="ABW119" s="103"/>
      <c r="ABX119" s="103"/>
      <c r="ABY119" s="103"/>
      <c r="ABZ119" s="103"/>
      <c r="ACA119" s="103"/>
      <c r="ACB119" s="103"/>
      <c r="ACC119" s="103"/>
      <c r="ACD119" s="103"/>
      <c r="ACE119" s="103"/>
      <c r="ACF119" s="103"/>
      <c r="ACG119" s="103"/>
      <c r="ACH119" s="103"/>
      <c r="ACI119" s="103"/>
      <c r="ACJ119" s="103"/>
      <c r="ACK119" s="103"/>
      <c r="ACL119" s="103"/>
      <c r="ACM119" s="103"/>
      <c r="ACN119" s="103"/>
      <c r="ACO119" s="103"/>
      <c r="ACP119" s="103"/>
      <c r="ACQ119" s="103"/>
      <c r="ACR119" s="103"/>
      <c r="ACS119" s="103"/>
      <c r="ACT119" s="103"/>
      <c r="ACU119" s="103"/>
      <c r="ACV119" s="103"/>
      <c r="ACW119" s="103"/>
      <c r="ACX119" s="103"/>
      <c r="ACY119" s="103"/>
      <c r="ACZ119" s="103"/>
      <c r="ADA119" s="103"/>
      <c r="ADB119" s="103"/>
      <c r="ADC119" s="103"/>
      <c r="ADD119" s="103"/>
      <c r="ADE119" s="103"/>
      <c r="ADF119" s="103"/>
      <c r="ADG119" s="103"/>
      <c r="ADH119" s="103"/>
      <c r="ADI119" s="103"/>
      <c r="ADJ119" s="103"/>
      <c r="ADK119" s="103"/>
      <c r="ADL119" s="103"/>
      <c r="ADM119" s="103"/>
      <c r="ADN119" s="103"/>
      <c r="ADO119" s="103"/>
      <c r="ADP119" s="103"/>
      <c r="ADQ119" s="103"/>
      <c r="ADR119" s="103"/>
      <c r="ADS119" s="103"/>
      <c r="ADT119" s="103"/>
      <c r="ADU119" s="103"/>
      <c r="ADV119" s="103"/>
      <c r="ADW119" s="103"/>
      <c r="ADX119" s="103"/>
      <c r="ADY119" s="103"/>
      <c r="ADZ119" s="103"/>
      <c r="AEA119" s="103"/>
      <c r="AEB119" s="103"/>
      <c r="AEC119" s="103"/>
      <c r="AED119" s="103"/>
      <c r="AEE119" s="103"/>
      <c r="AEF119" s="103"/>
      <c r="AEG119" s="103"/>
      <c r="AEH119" s="103"/>
      <c r="AEI119" s="103"/>
      <c r="AEJ119" s="103"/>
      <c r="AEK119" s="103"/>
      <c r="AEL119" s="103"/>
      <c r="AEM119" s="103"/>
      <c r="AEN119" s="103"/>
      <c r="AEO119" s="103"/>
      <c r="AEP119" s="103"/>
      <c r="AEQ119" s="103"/>
      <c r="AER119" s="103"/>
      <c r="AES119" s="103"/>
      <c r="AET119" s="103"/>
      <c r="AEU119" s="103"/>
      <c r="AEV119" s="103"/>
      <c r="AEW119" s="103"/>
      <c r="AEX119" s="103"/>
      <c r="AEY119" s="103"/>
      <c r="AEZ119" s="103"/>
      <c r="AFA119" s="103"/>
      <c r="AFB119" s="103"/>
      <c r="AFC119" s="103"/>
      <c r="AFD119" s="103"/>
      <c r="AFE119" s="103"/>
      <c r="AFF119" s="103"/>
      <c r="AFG119" s="103"/>
      <c r="AFH119" s="103"/>
      <c r="AFI119" s="103"/>
      <c r="AFJ119" s="103"/>
      <c r="AFK119" s="103"/>
      <c r="AFL119" s="103"/>
      <c r="AFM119" s="103"/>
      <c r="AFN119" s="103"/>
      <c r="AFO119" s="103"/>
      <c r="AFP119" s="103"/>
      <c r="AFQ119" s="103"/>
      <c r="AFR119" s="103"/>
      <c r="AFS119" s="103"/>
      <c r="AFT119" s="103"/>
      <c r="AFU119" s="103"/>
      <c r="AFV119" s="103"/>
      <c r="AFW119" s="103"/>
      <c r="AFX119" s="103"/>
      <c r="AFY119" s="103"/>
      <c r="AFZ119" s="103"/>
      <c r="AGA119" s="103"/>
      <c r="AGB119" s="103"/>
      <c r="AGC119" s="103"/>
      <c r="AGD119" s="103"/>
      <c r="AGE119" s="103"/>
      <c r="AGF119" s="103"/>
      <c r="AGG119" s="103"/>
      <c r="AGH119" s="103"/>
      <c r="AGI119" s="103"/>
      <c r="AGJ119" s="103"/>
      <c r="AGK119" s="103"/>
      <c r="AGL119" s="103"/>
      <c r="AGM119" s="103"/>
      <c r="AGN119" s="103"/>
      <c r="AGO119" s="103"/>
      <c r="AGP119" s="103"/>
      <c r="AGQ119" s="103"/>
      <c r="AGR119" s="103"/>
      <c r="AGS119" s="103"/>
      <c r="AGT119" s="103"/>
      <c r="AGU119" s="103"/>
      <c r="AGV119" s="103"/>
      <c r="AGW119" s="103"/>
      <c r="AGX119" s="103"/>
      <c r="AGY119" s="103"/>
      <c r="AGZ119" s="103"/>
      <c r="AHA119" s="103"/>
      <c r="AHB119" s="103"/>
      <c r="AHC119" s="103"/>
      <c r="AHD119" s="103"/>
      <c r="AHE119" s="103"/>
      <c r="AHF119" s="103"/>
      <c r="AHG119" s="103"/>
      <c r="AHH119" s="103"/>
      <c r="AHI119" s="103"/>
      <c r="AHJ119" s="103"/>
      <c r="AHK119" s="103"/>
      <c r="AHL119" s="103"/>
      <c r="AHM119" s="103"/>
      <c r="AHN119" s="103"/>
      <c r="AHO119" s="103"/>
      <c r="AHP119" s="103"/>
      <c r="AHQ119" s="103"/>
      <c r="AHR119" s="103"/>
      <c r="AHS119" s="103"/>
      <c r="AHT119" s="103"/>
      <c r="AHU119" s="103"/>
      <c r="AHV119" s="103"/>
      <c r="AHW119" s="103"/>
      <c r="AHX119" s="103"/>
      <c r="AHY119" s="103"/>
      <c r="AHZ119" s="103"/>
      <c r="AIA119" s="103"/>
      <c r="AIB119" s="103"/>
      <c r="AIC119" s="103"/>
      <c r="AID119" s="103"/>
      <c r="AIE119" s="103"/>
      <c r="AIF119" s="103"/>
      <c r="AIG119" s="103"/>
      <c r="AIH119" s="103"/>
      <c r="AII119" s="103"/>
      <c r="AIJ119" s="103"/>
      <c r="AIK119" s="103"/>
      <c r="AIL119" s="103"/>
      <c r="AIM119" s="103"/>
      <c r="AIN119" s="103"/>
      <c r="AIO119" s="103"/>
      <c r="AIP119" s="103"/>
      <c r="AIQ119" s="103"/>
      <c r="AIR119" s="103"/>
      <c r="AIS119" s="103"/>
      <c r="AIT119" s="103"/>
      <c r="AIU119" s="103"/>
      <c r="AIV119" s="103"/>
      <c r="AIW119" s="103"/>
      <c r="AIX119" s="103"/>
      <c r="AIY119" s="103"/>
      <c r="AIZ119" s="103"/>
      <c r="AJA119" s="103"/>
      <c r="AJB119" s="103"/>
      <c r="AJC119" s="103"/>
      <c r="AJD119" s="103"/>
      <c r="AJE119" s="103"/>
      <c r="AJF119" s="103"/>
      <c r="AJG119" s="103"/>
      <c r="AJH119" s="103"/>
      <c r="AJI119" s="103"/>
      <c r="AJJ119" s="103"/>
      <c r="AJK119" s="103"/>
      <c r="AJL119" s="103"/>
      <c r="AJM119" s="103"/>
      <c r="AJN119" s="103"/>
      <c r="AJO119" s="103"/>
      <c r="AJP119" s="103"/>
      <c r="AJQ119" s="103"/>
      <c r="AJR119" s="103"/>
      <c r="AJS119" s="103"/>
      <c r="AJT119" s="103"/>
      <c r="AJU119" s="103"/>
      <c r="AJV119" s="103"/>
      <c r="AJW119" s="103"/>
      <c r="AJX119" s="103"/>
      <c r="AJY119" s="103"/>
      <c r="AJZ119" s="103"/>
      <c r="AKA119" s="103"/>
      <c r="AKB119" s="103"/>
      <c r="AKC119" s="103"/>
      <c r="AKD119" s="103"/>
      <c r="AKE119" s="103"/>
      <c r="AKF119" s="103"/>
      <c r="AKG119" s="103"/>
      <c r="AKH119" s="103"/>
      <c r="AKI119" s="103"/>
      <c r="AKJ119" s="103"/>
      <c r="AKK119" s="103"/>
      <c r="AKL119" s="103"/>
      <c r="AKM119" s="103"/>
      <c r="AKN119" s="103"/>
      <c r="AKO119" s="103"/>
      <c r="AKP119" s="103"/>
      <c r="AKQ119" s="103"/>
      <c r="AKR119" s="103"/>
      <c r="AKS119" s="103"/>
      <c r="AKT119" s="103"/>
      <c r="AKU119" s="103"/>
      <c r="AKV119" s="103"/>
      <c r="AKW119" s="103"/>
      <c r="AKX119" s="103"/>
      <c r="AKY119" s="103"/>
      <c r="AKZ119" s="103"/>
      <c r="ALA119" s="103"/>
      <c r="ALB119" s="103"/>
      <c r="ALC119" s="103"/>
      <c r="ALD119" s="103"/>
      <c r="ALE119" s="103"/>
      <c r="ALF119" s="103"/>
      <c r="ALG119" s="103"/>
      <c r="ALH119" s="103"/>
      <c r="ALI119" s="103"/>
      <c r="ALJ119" s="103"/>
      <c r="ALK119" s="103"/>
      <c r="ALL119" s="103"/>
      <c r="ALM119" s="103"/>
      <c r="ALN119" s="103"/>
      <c r="ALO119" s="103"/>
      <c r="ALP119" s="103"/>
      <c r="ALQ119" s="103"/>
      <c r="ALR119" s="103"/>
      <c r="ALS119" s="103"/>
      <c r="ALT119" s="103"/>
      <c r="ALU119" s="103"/>
      <c r="ALV119" s="103"/>
      <c r="ALW119" s="103"/>
      <c r="ALX119" s="103"/>
      <c r="ALY119" s="103"/>
      <c r="ALZ119" s="103"/>
      <c r="AMA119" s="103"/>
      <c r="AMB119" s="103"/>
      <c r="AMC119" s="103"/>
      <c r="AMD119" s="103"/>
      <c r="AME119" s="103"/>
      <c r="AMF119" s="103"/>
      <c r="AMG119" s="103"/>
      <c r="AMH119" s="103"/>
      <c r="AMI119" s="103"/>
      <c r="AMJ119" s="103"/>
      <c r="AMK119" s="103"/>
      <c r="AML119" s="103"/>
      <c r="AMM119" s="103"/>
      <c r="AMN119" s="103"/>
      <c r="AMO119" s="103"/>
      <c r="AMP119" s="103"/>
      <c r="AMQ119" s="103"/>
    </row>
    <row r="120" spans="1:1031" s="104" customFormat="1" ht="80.25" customHeight="1" thickBot="1" x14ac:dyDescent="0.3">
      <c r="A120" s="175"/>
      <c r="B120" s="167"/>
      <c r="C120" s="83" t="s">
        <v>95</v>
      </c>
      <c r="D120" s="83" t="s">
        <v>522</v>
      </c>
      <c r="E120" s="83">
        <v>128108</v>
      </c>
      <c r="F120" s="99" t="s">
        <v>520</v>
      </c>
      <c r="G120" s="174" t="s">
        <v>521</v>
      </c>
      <c r="H120" s="100" t="s">
        <v>523</v>
      </c>
      <c r="I120" s="85">
        <v>43101</v>
      </c>
      <c r="J120" s="85">
        <v>44530</v>
      </c>
      <c r="K120" s="59" t="s">
        <v>164</v>
      </c>
      <c r="L120" s="59" t="s">
        <v>29</v>
      </c>
      <c r="M120" s="59" t="s">
        <v>30</v>
      </c>
      <c r="N120" s="59" t="s">
        <v>30</v>
      </c>
      <c r="O120" s="59" t="s">
        <v>31</v>
      </c>
      <c r="P120" s="59">
        <v>121</v>
      </c>
      <c r="Q120" s="84">
        <v>7572034.5099999998</v>
      </c>
      <c r="R120" s="84">
        <v>0</v>
      </c>
      <c r="S120" s="84">
        <v>1348772.49</v>
      </c>
      <c r="T120" s="113">
        <f t="shared" si="15"/>
        <v>8920807</v>
      </c>
      <c r="U120" s="133">
        <v>0</v>
      </c>
      <c r="V120" s="84">
        <v>0</v>
      </c>
      <c r="W120" s="152">
        <f t="shared" si="16"/>
        <v>8920807</v>
      </c>
      <c r="X120" s="101" t="s">
        <v>32</v>
      </c>
      <c r="Y120" s="86">
        <v>0</v>
      </c>
      <c r="Z120" s="87">
        <v>0</v>
      </c>
      <c r="AA120" s="84">
        <v>0</v>
      </c>
      <c r="AB120" s="102"/>
      <c r="AC120" s="102"/>
      <c r="AD120" s="102"/>
      <c r="AE120" s="102"/>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c r="DE120" s="103"/>
      <c r="DF120" s="103"/>
      <c r="DG120" s="103"/>
      <c r="DH120" s="103"/>
      <c r="DI120" s="103"/>
      <c r="DJ120" s="103"/>
      <c r="DK120" s="103"/>
      <c r="DL120" s="103"/>
      <c r="DM120" s="103"/>
      <c r="DN120" s="103"/>
      <c r="DO120" s="103"/>
      <c r="DP120" s="103"/>
      <c r="DQ120" s="103"/>
      <c r="DR120" s="103"/>
      <c r="DS120" s="103"/>
      <c r="DT120" s="103"/>
      <c r="DU120" s="103"/>
      <c r="DV120" s="103"/>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3"/>
      <c r="HN120" s="103"/>
      <c r="HO120" s="103"/>
      <c r="HP120" s="103"/>
      <c r="HQ120" s="103"/>
      <c r="HR120" s="103"/>
      <c r="HS120" s="103"/>
      <c r="HT120" s="103"/>
      <c r="HU120" s="103"/>
      <c r="HV120" s="103"/>
      <c r="HW120" s="103"/>
      <c r="HX120" s="103"/>
      <c r="HY120" s="103"/>
      <c r="HZ120" s="103"/>
      <c r="IA120" s="103"/>
      <c r="IB120" s="103"/>
      <c r="IC120" s="103"/>
      <c r="ID120" s="103"/>
      <c r="IE120" s="103"/>
      <c r="IF120" s="103"/>
      <c r="IG120" s="103"/>
      <c r="IH120" s="103"/>
      <c r="II120" s="103"/>
      <c r="IJ120" s="103"/>
      <c r="IK120" s="103"/>
      <c r="IL120" s="103"/>
      <c r="IM120" s="103"/>
      <c r="IN120" s="103"/>
      <c r="IO120" s="103"/>
      <c r="IP120" s="103"/>
      <c r="IQ120" s="103"/>
      <c r="IR120" s="103"/>
      <c r="IS120" s="103"/>
      <c r="IT120" s="103"/>
      <c r="IU120" s="103"/>
      <c r="IV120" s="103"/>
      <c r="IW120" s="103"/>
      <c r="IX120" s="103"/>
      <c r="IY120" s="103"/>
      <c r="IZ120" s="103"/>
      <c r="JA120" s="103"/>
      <c r="JB120" s="103"/>
      <c r="JC120" s="103"/>
      <c r="JD120" s="103"/>
      <c r="JE120" s="103"/>
      <c r="JF120" s="103"/>
      <c r="JG120" s="103"/>
      <c r="JH120" s="103"/>
      <c r="JI120" s="103"/>
      <c r="JJ120" s="103"/>
      <c r="JK120" s="103"/>
      <c r="JL120" s="103"/>
      <c r="JM120" s="103"/>
      <c r="JN120" s="103"/>
      <c r="JO120" s="103"/>
      <c r="JP120" s="103"/>
      <c r="JQ120" s="103"/>
      <c r="JR120" s="103"/>
      <c r="JS120" s="103"/>
      <c r="JT120" s="103"/>
      <c r="JU120" s="103"/>
      <c r="JV120" s="103"/>
      <c r="JW120" s="103"/>
      <c r="JX120" s="103"/>
      <c r="JY120" s="103"/>
      <c r="JZ120" s="103"/>
      <c r="KA120" s="103"/>
      <c r="KB120" s="103"/>
      <c r="KC120" s="103"/>
      <c r="KD120" s="103"/>
      <c r="KE120" s="103"/>
      <c r="KF120" s="103"/>
      <c r="KG120" s="103"/>
      <c r="KH120" s="103"/>
      <c r="KI120" s="103"/>
      <c r="KJ120" s="103"/>
      <c r="KK120" s="103"/>
      <c r="KL120" s="103"/>
      <c r="KM120" s="103"/>
      <c r="KN120" s="103"/>
      <c r="KO120" s="103"/>
      <c r="KP120" s="103"/>
      <c r="KQ120" s="103"/>
      <c r="KR120" s="103"/>
      <c r="KS120" s="103"/>
      <c r="KT120" s="103"/>
      <c r="KU120" s="103"/>
      <c r="KV120" s="103"/>
      <c r="KW120" s="103"/>
      <c r="KX120" s="103"/>
      <c r="KY120" s="103"/>
      <c r="KZ120" s="103"/>
      <c r="LA120" s="103"/>
      <c r="LB120" s="103"/>
      <c r="LC120" s="103"/>
      <c r="LD120" s="103"/>
      <c r="LE120" s="103"/>
      <c r="LF120" s="103"/>
      <c r="LG120" s="103"/>
      <c r="LH120" s="103"/>
      <c r="LI120" s="103"/>
      <c r="LJ120" s="103"/>
      <c r="LK120" s="103"/>
      <c r="LL120" s="103"/>
      <c r="LM120" s="103"/>
      <c r="LN120" s="103"/>
      <c r="LO120" s="103"/>
      <c r="LP120" s="103"/>
      <c r="LQ120" s="103"/>
      <c r="LR120" s="103"/>
      <c r="LS120" s="103"/>
      <c r="LT120" s="103"/>
      <c r="LU120" s="103"/>
      <c r="LV120" s="103"/>
      <c r="LW120" s="103"/>
      <c r="LX120" s="103"/>
      <c r="LY120" s="103"/>
      <c r="LZ120" s="103"/>
      <c r="MA120" s="103"/>
      <c r="MB120" s="103"/>
      <c r="MC120" s="103"/>
      <c r="MD120" s="103"/>
      <c r="ME120" s="103"/>
      <c r="MF120" s="103"/>
      <c r="MG120" s="103"/>
      <c r="MH120" s="103"/>
      <c r="MI120" s="103"/>
      <c r="MJ120" s="103"/>
      <c r="MK120" s="103"/>
      <c r="ML120" s="103"/>
      <c r="MM120" s="103"/>
      <c r="MN120" s="103"/>
      <c r="MO120" s="103"/>
      <c r="MP120" s="103"/>
      <c r="MQ120" s="103"/>
      <c r="MR120" s="103"/>
      <c r="MS120" s="103"/>
      <c r="MT120" s="103"/>
      <c r="MU120" s="103"/>
      <c r="MV120" s="103"/>
      <c r="MW120" s="103"/>
      <c r="MX120" s="103"/>
      <c r="MY120" s="103"/>
      <c r="MZ120" s="103"/>
      <c r="NA120" s="103"/>
      <c r="NB120" s="103"/>
      <c r="NC120" s="103"/>
      <c r="ND120" s="103"/>
      <c r="NE120" s="103"/>
      <c r="NF120" s="103"/>
      <c r="NG120" s="103"/>
      <c r="NH120" s="103"/>
      <c r="NI120" s="103"/>
      <c r="NJ120" s="103"/>
      <c r="NK120" s="103"/>
      <c r="NL120" s="103"/>
      <c r="NM120" s="103"/>
      <c r="NN120" s="103"/>
      <c r="NO120" s="103"/>
      <c r="NP120" s="103"/>
      <c r="NQ120" s="103"/>
      <c r="NR120" s="103"/>
      <c r="NS120" s="103"/>
      <c r="NT120" s="103"/>
      <c r="NU120" s="103"/>
      <c r="NV120" s="103"/>
      <c r="NW120" s="103"/>
      <c r="NX120" s="103"/>
      <c r="NY120" s="103"/>
      <c r="NZ120" s="103"/>
      <c r="OA120" s="103"/>
      <c r="OB120" s="103"/>
      <c r="OC120" s="103"/>
      <c r="OD120" s="103"/>
      <c r="OE120" s="103"/>
      <c r="OF120" s="103"/>
      <c r="OG120" s="103"/>
      <c r="OH120" s="103"/>
      <c r="OI120" s="103"/>
      <c r="OJ120" s="103"/>
      <c r="OK120" s="103"/>
      <c r="OL120" s="103"/>
      <c r="OM120" s="103"/>
      <c r="ON120" s="103"/>
      <c r="OO120" s="103"/>
      <c r="OP120" s="103"/>
      <c r="OQ120" s="103"/>
      <c r="OR120" s="103"/>
      <c r="OS120" s="103"/>
      <c r="OT120" s="103"/>
      <c r="OU120" s="103"/>
      <c r="OV120" s="103"/>
      <c r="OW120" s="103"/>
      <c r="OX120" s="103"/>
      <c r="OY120" s="103"/>
      <c r="OZ120" s="103"/>
      <c r="PA120" s="103"/>
      <c r="PB120" s="103"/>
      <c r="PC120" s="103"/>
      <c r="PD120" s="103"/>
      <c r="PE120" s="103"/>
      <c r="PF120" s="103"/>
      <c r="PG120" s="103"/>
      <c r="PH120" s="103"/>
      <c r="PI120" s="103"/>
      <c r="PJ120" s="103"/>
      <c r="PK120" s="103"/>
      <c r="PL120" s="103"/>
      <c r="PM120" s="103"/>
      <c r="PN120" s="103"/>
      <c r="PO120" s="103"/>
      <c r="PP120" s="103"/>
      <c r="PQ120" s="103"/>
      <c r="PR120" s="103"/>
      <c r="PS120" s="103"/>
      <c r="PT120" s="103"/>
      <c r="PU120" s="103"/>
      <c r="PV120" s="103"/>
      <c r="PW120" s="103"/>
      <c r="PX120" s="103"/>
      <c r="PY120" s="103"/>
      <c r="PZ120" s="103"/>
      <c r="QA120" s="103"/>
      <c r="QB120" s="103"/>
      <c r="QC120" s="103"/>
      <c r="QD120" s="103"/>
      <c r="QE120" s="103"/>
      <c r="QF120" s="103"/>
      <c r="QG120" s="103"/>
      <c r="QH120" s="103"/>
      <c r="QI120" s="103"/>
      <c r="QJ120" s="103"/>
      <c r="QK120" s="103"/>
      <c r="QL120" s="103"/>
      <c r="QM120" s="103"/>
      <c r="QN120" s="103"/>
      <c r="QO120" s="103"/>
      <c r="QP120" s="103"/>
      <c r="QQ120" s="103"/>
      <c r="QR120" s="103"/>
      <c r="QS120" s="103"/>
      <c r="QT120" s="103"/>
      <c r="QU120" s="103"/>
      <c r="QV120" s="103"/>
      <c r="QW120" s="103"/>
      <c r="QX120" s="103"/>
      <c r="QY120" s="103"/>
      <c r="QZ120" s="103"/>
      <c r="RA120" s="103"/>
      <c r="RB120" s="103"/>
      <c r="RC120" s="103"/>
      <c r="RD120" s="103"/>
      <c r="RE120" s="103"/>
      <c r="RF120" s="103"/>
      <c r="RG120" s="103"/>
      <c r="RH120" s="103"/>
      <c r="RI120" s="103"/>
      <c r="RJ120" s="103"/>
      <c r="RK120" s="103"/>
      <c r="RL120" s="103"/>
      <c r="RM120" s="103"/>
      <c r="RN120" s="103"/>
      <c r="RO120" s="103"/>
      <c r="RP120" s="103"/>
      <c r="RQ120" s="103"/>
      <c r="RR120" s="103"/>
      <c r="RS120" s="103"/>
      <c r="RT120" s="103"/>
      <c r="RU120" s="103"/>
      <c r="RV120" s="103"/>
      <c r="RW120" s="103"/>
      <c r="RX120" s="103"/>
      <c r="RY120" s="103"/>
      <c r="RZ120" s="103"/>
      <c r="SA120" s="103"/>
      <c r="SB120" s="103"/>
      <c r="SC120" s="103"/>
      <c r="SD120" s="103"/>
      <c r="SE120" s="103"/>
      <c r="SF120" s="103"/>
      <c r="SG120" s="103"/>
      <c r="SH120" s="103"/>
      <c r="SI120" s="103"/>
      <c r="SJ120" s="103"/>
      <c r="SK120" s="103"/>
      <c r="SL120" s="103"/>
      <c r="SM120" s="103"/>
      <c r="SN120" s="103"/>
      <c r="SO120" s="103"/>
      <c r="SP120" s="103"/>
      <c r="SQ120" s="103"/>
      <c r="SR120" s="103"/>
      <c r="SS120" s="103"/>
      <c r="ST120" s="103"/>
      <c r="SU120" s="103"/>
      <c r="SV120" s="103"/>
      <c r="SW120" s="103"/>
      <c r="SX120" s="103"/>
      <c r="SY120" s="103"/>
      <c r="SZ120" s="103"/>
      <c r="TA120" s="103"/>
      <c r="TB120" s="103"/>
      <c r="TC120" s="103"/>
      <c r="TD120" s="103"/>
      <c r="TE120" s="103"/>
      <c r="TF120" s="103"/>
      <c r="TG120" s="103"/>
      <c r="TH120" s="103"/>
      <c r="TI120" s="103"/>
      <c r="TJ120" s="103"/>
      <c r="TK120" s="103"/>
      <c r="TL120" s="103"/>
      <c r="TM120" s="103"/>
      <c r="TN120" s="103"/>
      <c r="TO120" s="103"/>
      <c r="TP120" s="103"/>
      <c r="TQ120" s="103"/>
      <c r="TR120" s="103"/>
      <c r="TS120" s="103"/>
      <c r="TT120" s="103"/>
      <c r="TU120" s="103"/>
      <c r="TV120" s="103"/>
      <c r="TW120" s="103"/>
      <c r="TX120" s="103"/>
      <c r="TY120" s="103"/>
      <c r="TZ120" s="103"/>
      <c r="UA120" s="103"/>
      <c r="UB120" s="103"/>
      <c r="UC120" s="103"/>
      <c r="UD120" s="103"/>
      <c r="UE120" s="103"/>
      <c r="UF120" s="103"/>
      <c r="UG120" s="103"/>
      <c r="UH120" s="103"/>
      <c r="UI120" s="103"/>
      <c r="UJ120" s="103"/>
      <c r="UK120" s="103"/>
      <c r="UL120" s="103"/>
      <c r="UM120" s="103"/>
      <c r="UN120" s="103"/>
      <c r="UO120" s="103"/>
      <c r="UP120" s="103"/>
      <c r="UQ120" s="103"/>
      <c r="UR120" s="103"/>
      <c r="US120" s="103"/>
      <c r="UT120" s="103"/>
      <c r="UU120" s="103"/>
      <c r="UV120" s="103"/>
      <c r="UW120" s="103"/>
      <c r="UX120" s="103"/>
      <c r="UY120" s="103"/>
      <c r="UZ120" s="103"/>
      <c r="VA120" s="103"/>
      <c r="VB120" s="103"/>
      <c r="VC120" s="103"/>
      <c r="VD120" s="103"/>
      <c r="VE120" s="103"/>
      <c r="VF120" s="103"/>
      <c r="VG120" s="103"/>
      <c r="VH120" s="103"/>
      <c r="VI120" s="103"/>
      <c r="VJ120" s="103"/>
      <c r="VK120" s="103"/>
      <c r="VL120" s="103"/>
      <c r="VM120" s="103"/>
      <c r="VN120" s="103"/>
      <c r="VO120" s="103"/>
      <c r="VP120" s="103"/>
      <c r="VQ120" s="103"/>
      <c r="VR120" s="103"/>
      <c r="VS120" s="103"/>
      <c r="VT120" s="103"/>
      <c r="VU120" s="103"/>
      <c r="VV120" s="103"/>
      <c r="VW120" s="103"/>
      <c r="VX120" s="103"/>
      <c r="VY120" s="103"/>
      <c r="VZ120" s="103"/>
      <c r="WA120" s="103"/>
      <c r="WB120" s="103"/>
      <c r="WC120" s="103"/>
      <c r="WD120" s="103"/>
      <c r="WE120" s="103"/>
      <c r="WF120" s="103"/>
      <c r="WG120" s="103"/>
      <c r="WH120" s="103"/>
      <c r="WI120" s="103"/>
      <c r="WJ120" s="103"/>
      <c r="WK120" s="103"/>
      <c r="WL120" s="103"/>
      <c r="WM120" s="103"/>
      <c r="WN120" s="103"/>
      <c r="WO120" s="103"/>
      <c r="WP120" s="103"/>
      <c r="WQ120" s="103"/>
      <c r="WR120" s="103"/>
      <c r="WS120" s="103"/>
      <c r="WT120" s="103"/>
      <c r="WU120" s="103"/>
      <c r="WV120" s="103"/>
      <c r="WW120" s="103"/>
      <c r="WX120" s="103"/>
      <c r="WY120" s="103"/>
      <c r="WZ120" s="103"/>
      <c r="XA120" s="103"/>
      <c r="XB120" s="103"/>
      <c r="XC120" s="103"/>
      <c r="XD120" s="103"/>
      <c r="XE120" s="103"/>
      <c r="XF120" s="103"/>
      <c r="XG120" s="103"/>
      <c r="XH120" s="103"/>
      <c r="XI120" s="103"/>
      <c r="XJ120" s="103"/>
      <c r="XK120" s="103"/>
      <c r="XL120" s="103"/>
      <c r="XM120" s="103"/>
      <c r="XN120" s="103"/>
      <c r="XO120" s="103"/>
      <c r="XP120" s="103"/>
      <c r="XQ120" s="103"/>
      <c r="XR120" s="103"/>
      <c r="XS120" s="103"/>
      <c r="XT120" s="103"/>
      <c r="XU120" s="103"/>
      <c r="XV120" s="103"/>
      <c r="XW120" s="103"/>
      <c r="XX120" s="103"/>
      <c r="XY120" s="103"/>
      <c r="XZ120" s="103"/>
      <c r="YA120" s="103"/>
      <c r="YB120" s="103"/>
      <c r="YC120" s="103"/>
      <c r="YD120" s="103"/>
      <c r="YE120" s="103"/>
      <c r="YF120" s="103"/>
      <c r="YG120" s="103"/>
      <c r="YH120" s="103"/>
      <c r="YI120" s="103"/>
      <c r="YJ120" s="103"/>
      <c r="YK120" s="103"/>
      <c r="YL120" s="103"/>
      <c r="YM120" s="103"/>
      <c r="YN120" s="103"/>
      <c r="YO120" s="103"/>
      <c r="YP120" s="103"/>
      <c r="YQ120" s="103"/>
      <c r="YR120" s="103"/>
      <c r="YS120" s="103"/>
      <c r="YT120" s="103"/>
      <c r="YU120" s="103"/>
      <c r="YV120" s="103"/>
      <c r="YW120" s="103"/>
      <c r="YX120" s="103"/>
      <c r="YY120" s="103"/>
      <c r="YZ120" s="103"/>
      <c r="ZA120" s="103"/>
      <c r="ZB120" s="103"/>
      <c r="ZC120" s="103"/>
      <c r="ZD120" s="103"/>
      <c r="ZE120" s="103"/>
      <c r="ZF120" s="103"/>
      <c r="ZG120" s="103"/>
      <c r="ZH120" s="103"/>
      <c r="ZI120" s="103"/>
      <c r="ZJ120" s="103"/>
      <c r="ZK120" s="103"/>
      <c r="ZL120" s="103"/>
      <c r="ZM120" s="103"/>
      <c r="ZN120" s="103"/>
      <c r="ZO120" s="103"/>
      <c r="ZP120" s="103"/>
      <c r="ZQ120" s="103"/>
      <c r="ZR120" s="103"/>
      <c r="ZS120" s="103"/>
      <c r="ZT120" s="103"/>
      <c r="ZU120" s="103"/>
      <c r="ZV120" s="103"/>
      <c r="ZW120" s="103"/>
      <c r="ZX120" s="103"/>
      <c r="ZY120" s="103"/>
      <c r="ZZ120" s="103"/>
      <c r="AAA120" s="103"/>
      <c r="AAB120" s="103"/>
      <c r="AAC120" s="103"/>
      <c r="AAD120" s="103"/>
      <c r="AAE120" s="103"/>
      <c r="AAF120" s="103"/>
      <c r="AAG120" s="103"/>
      <c r="AAH120" s="103"/>
      <c r="AAI120" s="103"/>
      <c r="AAJ120" s="103"/>
      <c r="AAK120" s="103"/>
      <c r="AAL120" s="103"/>
      <c r="AAM120" s="103"/>
      <c r="AAN120" s="103"/>
      <c r="AAO120" s="103"/>
      <c r="AAP120" s="103"/>
      <c r="AAQ120" s="103"/>
      <c r="AAR120" s="103"/>
      <c r="AAS120" s="103"/>
      <c r="AAT120" s="103"/>
      <c r="AAU120" s="103"/>
      <c r="AAV120" s="103"/>
      <c r="AAW120" s="103"/>
      <c r="AAX120" s="103"/>
      <c r="AAY120" s="103"/>
      <c r="AAZ120" s="103"/>
      <c r="ABA120" s="103"/>
      <c r="ABB120" s="103"/>
      <c r="ABC120" s="103"/>
      <c r="ABD120" s="103"/>
      <c r="ABE120" s="103"/>
      <c r="ABF120" s="103"/>
      <c r="ABG120" s="103"/>
      <c r="ABH120" s="103"/>
      <c r="ABI120" s="103"/>
      <c r="ABJ120" s="103"/>
      <c r="ABK120" s="103"/>
      <c r="ABL120" s="103"/>
      <c r="ABM120" s="103"/>
      <c r="ABN120" s="103"/>
      <c r="ABO120" s="103"/>
      <c r="ABP120" s="103"/>
      <c r="ABQ120" s="103"/>
      <c r="ABR120" s="103"/>
      <c r="ABS120" s="103"/>
      <c r="ABT120" s="103"/>
      <c r="ABU120" s="103"/>
      <c r="ABV120" s="103"/>
      <c r="ABW120" s="103"/>
      <c r="ABX120" s="103"/>
      <c r="ABY120" s="103"/>
      <c r="ABZ120" s="103"/>
      <c r="ACA120" s="103"/>
      <c r="ACB120" s="103"/>
      <c r="ACC120" s="103"/>
      <c r="ACD120" s="103"/>
      <c r="ACE120" s="103"/>
      <c r="ACF120" s="103"/>
      <c r="ACG120" s="103"/>
      <c r="ACH120" s="103"/>
      <c r="ACI120" s="103"/>
      <c r="ACJ120" s="103"/>
      <c r="ACK120" s="103"/>
      <c r="ACL120" s="103"/>
      <c r="ACM120" s="103"/>
      <c r="ACN120" s="103"/>
      <c r="ACO120" s="103"/>
      <c r="ACP120" s="103"/>
      <c r="ACQ120" s="103"/>
      <c r="ACR120" s="103"/>
      <c r="ACS120" s="103"/>
      <c r="ACT120" s="103"/>
      <c r="ACU120" s="103"/>
      <c r="ACV120" s="103"/>
      <c r="ACW120" s="103"/>
      <c r="ACX120" s="103"/>
      <c r="ACY120" s="103"/>
      <c r="ACZ120" s="103"/>
      <c r="ADA120" s="103"/>
      <c r="ADB120" s="103"/>
      <c r="ADC120" s="103"/>
      <c r="ADD120" s="103"/>
      <c r="ADE120" s="103"/>
      <c r="ADF120" s="103"/>
      <c r="ADG120" s="103"/>
      <c r="ADH120" s="103"/>
      <c r="ADI120" s="103"/>
      <c r="ADJ120" s="103"/>
      <c r="ADK120" s="103"/>
      <c r="ADL120" s="103"/>
      <c r="ADM120" s="103"/>
      <c r="ADN120" s="103"/>
      <c r="ADO120" s="103"/>
      <c r="ADP120" s="103"/>
      <c r="ADQ120" s="103"/>
      <c r="ADR120" s="103"/>
      <c r="ADS120" s="103"/>
      <c r="ADT120" s="103"/>
      <c r="ADU120" s="103"/>
      <c r="ADV120" s="103"/>
      <c r="ADW120" s="103"/>
      <c r="ADX120" s="103"/>
      <c r="ADY120" s="103"/>
      <c r="ADZ120" s="103"/>
      <c r="AEA120" s="103"/>
      <c r="AEB120" s="103"/>
      <c r="AEC120" s="103"/>
      <c r="AED120" s="103"/>
      <c r="AEE120" s="103"/>
      <c r="AEF120" s="103"/>
      <c r="AEG120" s="103"/>
      <c r="AEH120" s="103"/>
      <c r="AEI120" s="103"/>
      <c r="AEJ120" s="103"/>
      <c r="AEK120" s="103"/>
      <c r="AEL120" s="103"/>
      <c r="AEM120" s="103"/>
      <c r="AEN120" s="103"/>
      <c r="AEO120" s="103"/>
      <c r="AEP120" s="103"/>
      <c r="AEQ120" s="103"/>
      <c r="AER120" s="103"/>
      <c r="AES120" s="103"/>
      <c r="AET120" s="103"/>
      <c r="AEU120" s="103"/>
      <c r="AEV120" s="103"/>
      <c r="AEW120" s="103"/>
      <c r="AEX120" s="103"/>
      <c r="AEY120" s="103"/>
      <c r="AEZ120" s="103"/>
      <c r="AFA120" s="103"/>
      <c r="AFB120" s="103"/>
      <c r="AFC120" s="103"/>
      <c r="AFD120" s="103"/>
      <c r="AFE120" s="103"/>
      <c r="AFF120" s="103"/>
      <c r="AFG120" s="103"/>
      <c r="AFH120" s="103"/>
      <c r="AFI120" s="103"/>
      <c r="AFJ120" s="103"/>
      <c r="AFK120" s="103"/>
      <c r="AFL120" s="103"/>
      <c r="AFM120" s="103"/>
      <c r="AFN120" s="103"/>
      <c r="AFO120" s="103"/>
      <c r="AFP120" s="103"/>
      <c r="AFQ120" s="103"/>
      <c r="AFR120" s="103"/>
      <c r="AFS120" s="103"/>
      <c r="AFT120" s="103"/>
      <c r="AFU120" s="103"/>
      <c r="AFV120" s="103"/>
      <c r="AFW120" s="103"/>
      <c r="AFX120" s="103"/>
      <c r="AFY120" s="103"/>
      <c r="AFZ120" s="103"/>
      <c r="AGA120" s="103"/>
      <c r="AGB120" s="103"/>
      <c r="AGC120" s="103"/>
      <c r="AGD120" s="103"/>
      <c r="AGE120" s="103"/>
      <c r="AGF120" s="103"/>
      <c r="AGG120" s="103"/>
      <c r="AGH120" s="103"/>
      <c r="AGI120" s="103"/>
      <c r="AGJ120" s="103"/>
      <c r="AGK120" s="103"/>
      <c r="AGL120" s="103"/>
      <c r="AGM120" s="103"/>
      <c r="AGN120" s="103"/>
      <c r="AGO120" s="103"/>
      <c r="AGP120" s="103"/>
      <c r="AGQ120" s="103"/>
      <c r="AGR120" s="103"/>
      <c r="AGS120" s="103"/>
      <c r="AGT120" s="103"/>
      <c r="AGU120" s="103"/>
      <c r="AGV120" s="103"/>
      <c r="AGW120" s="103"/>
      <c r="AGX120" s="103"/>
      <c r="AGY120" s="103"/>
      <c r="AGZ120" s="103"/>
      <c r="AHA120" s="103"/>
      <c r="AHB120" s="103"/>
      <c r="AHC120" s="103"/>
      <c r="AHD120" s="103"/>
      <c r="AHE120" s="103"/>
      <c r="AHF120" s="103"/>
      <c r="AHG120" s="103"/>
      <c r="AHH120" s="103"/>
      <c r="AHI120" s="103"/>
      <c r="AHJ120" s="103"/>
      <c r="AHK120" s="103"/>
      <c r="AHL120" s="103"/>
      <c r="AHM120" s="103"/>
      <c r="AHN120" s="103"/>
      <c r="AHO120" s="103"/>
      <c r="AHP120" s="103"/>
      <c r="AHQ120" s="103"/>
      <c r="AHR120" s="103"/>
      <c r="AHS120" s="103"/>
      <c r="AHT120" s="103"/>
      <c r="AHU120" s="103"/>
      <c r="AHV120" s="103"/>
      <c r="AHW120" s="103"/>
      <c r="AHX120" s="103"/>
      <c r="AHY120" s="103"/>
      <c r="AHZ120" s="103"/>
      <c r="AIA120" s="103"/>
      <c r="AIB120" s="103"/>
      <c r="AIC120" s="103"/>
      <c r="AID120" s="103"/>
      <c r="AIE120" s="103"/>
      <c r="AIF120" s="103"/>
      <c r="AIG120" s="103"/>
      <c r="AIH120" s="103"/>
      <c r="AII120" s="103"/>
      <c r="AIJ120" s="103"/>
      <c r="AIK120" s="103"/>
      <c r="AIL120" s="103"/>
      <c r="AIM120" s="103"/>
      <c r="AIN120" s="103"/>
      <c r="AIO120" s="103"/>
      <c r="AIP120" s="103"/>
      <c r="AIQ120" s="103"/>
      <c r="AIR120" s="103"/>
      <c r="AIS120" s="103"/>
      <c r="AIT120" s="103"/>
      <c r="AIU120" s="103"/>
      <c r="AIV120" s="103"/>
      <c r="AIW120" s="103"/>
      <c r="AIX120" s="103"/>
      <c r="AIY120" s="103"/>
      <c r="AIZ120" s="103"/>
      <c r="AJA120" s="103"/>
      <c r="AJB120" s="103"/>
      <c r="AJC120" s="103"/>
      <c r="AJD120" s="103"/>
      <c r="AJE120" s="103"/>
      <c r="AJF120" s="103"/>
      <c r="AJG120" s="103"/>
      <c r="AJH120" s="103"/>
      <c r="AJI120" s="103"/>
      <c r="AJJ120" s="103"/>
      <c r="AJK120" s="103"/>
      <c r="AJL120" s="103"/>
      <c r="AJM120" s="103"/>
      <c r="AJN120" s="103"/>
      <c r="AJO120" s="103"/>
      <c r="AJP120" s="103"/>
      <c r="AJQ120" s="103"/>
      <c r="AJR120" s="103"/>
      <c r="AJS120" s="103"/>
      <c r="AJT120" s="103"/>
      <c r="AJU120" s="103"/>
      <c r="AJV120" s="103"/>
      <c r="AJW120" s="103"/>
      <c r="AJX120" s="103"/>
      <c r="AJY120" s="103"/>
      <c r="AJZ120" s="103"/>
      <c r="AKA120" s="103"/>
      <c r="AKB120" s="103"/>
      <c r="AKC120" s="103"/>
      <c r="AKD120" s="103"/>
      <c r="AKE120" s="103"/>
      <c r="AKF120" s="103"/>
      <c r="AKG120" s="103"/>
      <c r="AKH120" s="103"/>
      <c r="AKI120" s="103"/>
      <c r="AKJ120" s="103"/>
      <c r="AKK120" s="103"/>
      <c r="AKL120" s="103"/>
      <c r="AKM120" s="103"/>
      <c r="AKN120" s="103"/>
      <c r="AKO120" s="103"/>
      <c r="AKP120" s="103"/>
      <c r="AKQ120" s="103"/>
      <c r="AKR120" s="103"/>
      <c r="AKS120" s="103"/>
      <c r="AKT120" s="103"/>
      <c r="AKU120" s="103"/>
      <c r="AKV120" s="103"/>
      <c r="AKW120" s="103"/>
      <c r="AKX120" s="103"/>
      <c r="AKY120" s="103"/>
      <c r="AKZ120" s="103"/>
      <c r="ALA120" s="103"/>
      <c r="ALB120" s="103"/>
      <c r="ALC120" s="103"/>
      <c r="ALD120" s="103"/>
      <c r="ALE120" s="103"/>
      <c r="ALF120" s="103"/>
      <c r="ALG120" s="103"/>
      <c r="ALH120" s="103"/>
      <c r="ALI120" s="103"/>
      <c r="ALJ120" s="103"/>
      <c r="ALK120" s="103"/>
      <c r="ALL120" s="103"/>
      <c r="ALM120" s="103"/>
      <c r="ALN120" s="103"/>
      <c r="ALO120" s="103"/>
      <c r="ALP120" s="103"/>
      <c r="ALQ120" s="103"/>
      <c r="ALR120" s="103"/>
      <c r="ALS120" s="103"/>
      <c r="ALT120" s="103"/>
      <c r="ALU120" s="103"/>
      <c r="ALV120" s="103"/>
      <c r="ALW120" s="103"/>
      <c r="ALX120" s="103"/>
      <c r="ALY120" s="103"/>
      <c r="ALZ120" s="103"/>
      <c r="AMA120" s="103"/>
      <c r="AMB120" s="103"/>
      <c r="AMC120" s="103"/>
      <c r="AMD120" s="103"/>
      <c r="AME120" s="103"/>
      <c r="AMF120" s="103"/>
      <c r="AMG120" s="103"/>
      <c r="AMH120" s="103"/>
      <c r="AMI120" s="103"/>
      <c r="AMJ120" s="103"/>
      <c r="AMK120" s="103"/>
      <c r="AML120" s="103"/>
      <c r="AMM120" s="103"/>
      <c r="AMN120" s="103"/>
      <c r="AMO120" s="103"/>
      <c r="AMP120" s="103"/>
      <c r="AMQ120" s="103"/>
    </row>
    <row r="121" spans="1:1031" ht="13.5" customHeight="1" thickBot="1" x14ac:dyDescent="0.3">
      <c r="A121" s="94"/>
      <c r="B121" s="94"/>
      <c r="C121" s="94"/>
      <c r="D121" s="94"/>
      <c r="E121" s="94"/>
      <c r="F121" s="18"/>
      <c r="G121" s="19"/>
      <c r="H121" s="19"/>
      <c r="I121" s="19"/>
      <c r="J121" s="19"/>
      <c r="K121" s="19"/>
      <c r="L121" s="19"/>
      <c r="M121" s="19"/>
      <c r="N121" s="19"/>
      <c r="O121" s="19"/>
      <c r="P121" s="19"/>
      <c r="Q121" s="19"/>
      <c r="R121" s="95"/>
      <c r="S121" s="95"/>
      <c r="T121" s="96"/>
      <c r="U121" s="95"/>
      <c r="V121" s="95"/>
      <c r="W121" s="96"/>
      <c r="X121" s="20"/>
      <c r="Y121" s="32"/>
      <c r="Z121" s="32"/>
      <c r="AA121" s="19"/>
      <c r="AB121" s="102"/>
      <c r="AC121" s="102"/>
      <c r="AD121" s="102"/>
      <c r="AE121" s="102"/>
    </row>
    <row r="122" spans="1:1031" s="17" customFormat="1" ht="15" customHeight="1" thickBot="1" x14ac:dyDescent="0.3">
      <c r="A122" s="250" t="s">
        <v>290</v>
      </c>
      <c r="B122" s="251"/>
      <c r="C122" s="251"/>
      <c r="D122" s="251"/>
      <c r="E122" s="252"/>
      <c r="F122" s="97"/>
      <c r="G122" s="97"/>
      <c r="H122" s="97"/>
      <c r="I122" s="97"/>
      <c r="J122" s="97"/>
      <c r="K122" s="97"/>
      <c r="L122" s="97"/>
      <c r="M122" s="97"/>
      <c r="N122" s="97"/>
      <c r="O122" s="97"/>
      <c r="P122" s="97"/>
      <c r="Q122" s="194">
        <f t="shared" ref="Q122:W122" si="17">Q11+Q34+Q91</f>
        <v>1320924282.6300001</v>
      </c>
      <c r="R122" s="42">
        <f t="shared" si="17"/>
        <v>7756063.4300000034</v>
      </c>
      <c r="S122" s="42">
        <f t="shared" si="17"/>
        <v>230007878.30000001</v>
      </c>
      <c r="T122" s="153">
        <f t="shared" si="17"/>
        <v>1558688224.3600001</v>
      </c>
      <c r="U122" s="42">
        <f t="shared" si="17"/>
        <v>586302.53</v>
      </c>
      <c r="V122" s="148">
        <f t="shared" si="17"/>
        <v>101531280.44999999</v>
      </c>
      <c r="W122" s="153">
        <f t="shared" si="17"/>
        <v>1660805807.3399997</v>
      </c>
      <c r="X122" s="97"/>
      <c r="Y122" s="122">
        <f>Y11+Y34+Y91</f>
        <v>120</v>
      </c>
      <c r="Z122" s="41">
        <f>Z11+Z34+Z91</f>
        <v>598078573.5</v>
      </c>
      <c r="AA122" s="42">
        <f>AA11+AA34+AA91</f>
        <v>4261014.3099999996</v>
      </c>
      <c r="AB122" s="102"/>
      <c r="AC122" s="102"/>
      <c r="AD122" s="180"/>
      <c r="AE122" s="180"/>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row>
    <row r="123" spans="1:1031" x14ac:dyDescent="0.25">
      <c r="A123" s="249" t="s">
        <v>289</v>
      </c>
      <c r="B123" s="249"/>
      <c r="C123" s="249"/>
      <c r="D123" s="249"/>
      <c r="E123" s="249"/>
      <c r="F123" s="57"/>
      <c r="G123" s="57"/>
      <c r="H123" s="57"/>
      <c r="I123" s="57"/>
      <c r="J123" s="57"/>
      <c r="K123" s="57"/>
      <c r="L123" s="57"/>
      <c r="M123" s="57"/>
      <c r="N123" s="57"/>
      <c r="O123" s="57"/>
      <c r="P123" s="57"/>
      <c r="Q123" s="58">
        <f>Q37+Q38+Q41+Q46+Q13+Q45+Q47+Q49+Q97+Q98+Q99+Q105+Q101+Q92+Q93+Q108+Q109+Q94+Q15</f>
        <v>280410796.10000002</v>
      </c>
      <c r="R123" s="58">
        <f>R37+R38+R41+R46+R13+R45+R47+R49+R97+R98+R99+R105+R101+R92+R93+R108+R109+R94+R15</f>
        <v>0</v>
      </c>
      <c r="S123" s="58">
        <f>S37+S38+S41+S46+S13+S45+S47+S49+S97+S98+S99+S105+S101+S92+S93+S108+S109+S94+S15</f>
        <v>50647873.07</v>
      </c>
      <c r="T123" s="121">
        <f>Q123+R123+S123</f>
        <v>331058669.17000002</v>
      </c>
      <c r="U123" s="58">
        <f>U37+U38+U41+U46+U13+U45+U47+U49+U97+U98+U99+U105+U101+U92+U93+U94+U108+U109+U15</f>
        <v>0</v>
      </c>
      <c r="V123" s="58">
        <f>V37+V38+V41+V46+V13+V45+V47+V49+V97+V98+V99+V105+V101+V92+V93+V94+V108+V109+V15</f>
        <v>7616099.4200000009</v>
      </c>
      <c r="W123" s="121">
        <f>T123+U123+V123</f>
        <v>338674768.59000003</v>
      </c>
      <c r="X123" s="57"/>
      <c r="Y123" s="57"/>
      <c r="Z123" s="57"/>
      <c r="AA123" s="57"/>
      <c r="AB123" s="102"/>
      <c r="AC123" s="102"/>
      <c r="AD123" s="102"/>
      <c r="AE123" s="102"/>
    </row>
    <row r="124" spans="1:1031" x14ac:dyDescent="0.25">
      <c r="A124" s="253" t="s">
        <v>298</v>
      </c>
      <c r="B124" s="253"/>
      <c r="C124" s="253"/>
      <c r="D124" s="253"/>
      <c r="E124" s="253"/>
      <c r="F124" s="57"/>
      <c r="G124" s="57"/>
      <c r="H124" s="57"/>
      <c r="I124" s="57"/>
      <c r="J124" s="57"/>
      <c r="K124" s="57"/>
      <c r="L124" s="57"/>
      <c r="M124" s="57"/>
      <c r="N124" s="57"/>
      <c r="O124" s="57"/>
      <c r="P124" s="57"/>
      <c r="Q124" s="58">
        <f>Q122-Q123</f>
        <v>1040513486.5300001</v>
      </c>
      <c r="R124" s="58">
        <f>R122-R123</f>
        <v>7756063.4300000034</v>
      </c>
      <c r="S124" s="58">
        <f>S122-S123</f>
        <v>179360005.23000002</v>
      </c>
      <c r="T124" s="121">
        <f>Q124+R124+S124</f>
        <v>1227629555.1900001</v>
      </c>
      <c r="U124" s="58">
        <f>U122-U123</f>
        <v>586302.53</v>
      </c>
      <c r="V124" s="58">
        <f>V122-V123</f>
        <v>93915181.029999986</v>
      </c>
      <c r="W124" s="121">
        <f>T124+U124+V124</f>
        <v>1322131038.75</v>
      </c>
      <c r="X124" s="57"/>
      <c r="Y124" s="57"/>
      <c r="Z124" s="57"/>
      <c r="AA124" s="57"/>
      <c r="AB124" s="102"/>
      <c r="AC124" s="102"/>
      <c r="AD124" s="102"/>
      <c r="AE124" s="102"/>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c r="JD124" s="15"/>
      <c r="JE124" s="15"/>
      <c r="JF124" s="15"/>
      <c r="JG124" s="15"/>
      <c r="JH124" s="15"/>
      <c r="JI124" s="15"/>
      <c r="JJ124" s="15"/>
      <c r="JK124" s="15"/>
      <c r="JL124" s="15"/>
      <c r="JM124" s="15"/>
      <c r="JN124" s="15"/>
      <c r="JO124" s="15"/>
      <c r="JP124" s="15"/>
      <c r="JQ124" s="15"/>
      <c r="JR124" s="15"/>
      <c r="JS124" s="15"/>
      <c r="JT124" s="15"/>
      <c r="JU124" s="15"/>
      <c r="JV124" s="15"/>
      <c r="JW124" s="15"/>
      <c r="JX124" s="15"/>
      <c r="JY124" s="15"/>
      <c r="JZ124" s="15"/>
      <c r="KA124" s="15"/>
      <c r="KB124" s="15"/>
      <c r="KC124" s="15"/>
      <c r="KD124" s="15"/>
      <c r="KE124" s="15"/>
      <c r="KF124" s="15"/>
      <c r="KG124" s="15"/>
      <c r="KH124" s="15"/>
      <c r="KI124" s="15"/>
      <c r="KJ124" s="15"/>
      <c r="KK124" s="15"/>
      <c r="KL124" s="15"/>
      <c r="KM124" s="15"/>
      <c r="KN124" s="15"/>
      <c r="KO124" s="15"/>
      <c r="KP124" s="15"/>
      <c r="KQ124" s="15"/>
      <c r="KR124" s="15"/>
      <c r="KS124" s="15"/>
      <c r="KT124" s="15"/>
      <c r="KU124" s="15"/>
      <c r="KV124" s="15"/>
      <c r="KW124" s="15"/>
      <c r="KX124" s="15"/>
      <c r="KY124" s="15"/>
      <c r="KZ124" s="15"/>
      <c r="LA124" s="15"/>
      <c r="LB124" s="15"/>
      <c r="LC124" s="15"/>
      <c r="LD124" s="15"/>
      <c r="LE124" s="15"/>
      <c r="LF124" s="15"/>
      <c r="LG124" s="15"/>
      <c r="LH124" s="15"/>
      <c r="LI124" s="15"/>
      <c r="LJ124" s="15"/>
      <c r="LK124" s="15"/>
      <c r="LL124" s="15"/>
      <c r="LM124" s="15"/>
      <c r="LN124" s="15"/>
      <c r="LO124" s="15"/>
      <c r="LP124" s="15"/>
      <c r="LQ124" s="15"/>
      <c r="LR124" s="15"/>
      <c r="LS124" s="15"/>
      <c r="LT124" s="15"/>
      <c r="LU124" s="15"/>
      <c r="LV124" s="15"/>
      <c r="LW124" s="15"/>
      <c r="LX124" s="15"/>
      <c r="LY124" s="15"/>
      <c r="LZ124" s="15"/>
      <c r="MA124" s="15"/>
      <c r="MB124" s="15"/>
      <c r="MC124" s="15"/>
      <c r="MD124" s="15"/>
      <c r="ME124" s="15"/>
      <c r="MF124" s="15"/>
      <c r="MG124" s="15"/>
      <c r="MH124" s="15"/>
      <c r="MI124" s="15"/>
      <c r="MJ124" s="15"/>
      <c r="MK124" s="15"/>
      <c r="ML124" s="15"/>
      <c r="MM124" s="15"/>
      <c r="MN124" s="15"/>
      <c r="MO124" s="15"/>
      <c r="MP124" s="15"/>
      <c r="MQ124" s="15"/>
      <c r="MR124" s="15"/>
      <c r="MS124" s="15"/>
      <c r="MT124" s="15"/>
      <c r="MU124" s="15"/>
      <c r="MV124" s="15"/>
      <c r="MW124" s="15"/>
      <c r="MX124" s="15"/>
      <c r="MY124" s="15"/>
      <c r="MZ124" s="15"/>
      <c r="NA124" s="15"/>
      <c r="NB124" s="15"/>
      <c r="NC124" s="15"/>
      <c r="ND124" s="15"/>
      <c r="NE124" s="15"/>
      <c r="NF124" s="15"/>
      <c r="NG124" s="15"/>
      <c r="NH124" s="15"/>
      <c r="NI124" s="15"/>
      <c r="NJ124" s="15"/>
      <c r="NK124" s="15"/>
      <c r="NL124" s="15"/>
      <c r="NM124" s="15"/>
      <c r="NN124" s="15"/>
      <c r="NO124" s="15"/>
      <c r="NP124" s="15"/>
      <c r="NQ124" s="15"/>
      <c r="NR124" s="15"/>
      <c r="NS124" s="15"/>
      <c r="NT124" s="15"/>
      <c r="NU124" s="15"/>
      <c r="NV124" s="15"/>
      <c r="NW124" s="15"/>
      <c r="NX124" s="15"/>
      <c r="NY124" s="15"/>
      <c r="NZ124" s="15"/>
      <c r="OA124" s="15"/>
      <c r="OB124" s="15"/>
      <c r="OC124" s="15"/>
      <c r="OD124" s="15"/>
      <c r="OE124" s="15"/>
      <c r="OF124" s="15"/>
      <c r="OG124" s="15"/>
      <c r="OH124" s="15"/>
      <c r="OI124" s="15"/>
      <c r="OJ124" s="15"/>
      <c r="OK124" s="15"/>
      <c r="OL124" s="15"/>
      <c r="OM124" s="15"/>
      <c r="ON124" s="15"/>
      <c r="OO124" s="15"/>
      <c r="OP124" s="15"/>
      <c r="OQ124" s="15"/>
      <c r="OR124" s="15"/>
      <c r="OS124" s="15"/>
      <c r="OT124" s="15"/>
      <c r="OU124" s="15"/>
      <c r="OV124" s="15"/>
      <c r="OW124" s="15"/>
      <c r="OX124" s="15"/>
      <c r="OY124" s="15"/>
      <c r="OZ124" s="15"/>
      <c r="PA124" s="15"/>
      <c r="PB124" s="15"/>
      <c r="PC124" s="15"/>
      <c r="PD124" s="15"/>
      <c r="PE124" s="15"/>
      <c r="PF124" s="15"/>
      <c r="PG124" s="15"/>
      <c r="PH124" s="15"/>
      <c r="PI124" s="15"/>
      <c r="PJ124" s="15"/>
      <c r="PK124" s="15"/>
      <c r="PL124" s="15"/>
      <c r="PM124" s="15"/>
      <c r="PN124" s="15"/>
      <c r="PO124" s="15"/>
      <c r="PP124" s="15"/>
      <c r="PQ124" s="15"/>
      <c r="PR124" s="15"/>
      <c r="PS124" s="15"/>
      <c r="PT124" s="15"/>
      <c r="PU124" s="15"/>
      <c r="PV124" s="15"/>
      <c r="PW124" s="15"/>
      <c r="PX124" s="15"/>
      <c r="PY124" s="15"/>
      <c r="PZ124" s="15"/>
      <c r="QA124" s="15"/>
      <c r="QB124" s="15"/>
      <c r="QC124" s="15"/>
      <c r="QD124" s="15"/>
      <c r="QE124" s="15"/>
      <c r="QF124" s="15"/>
      <c r="QG124" s="15"/>
      <c r="QH124" s="15"/>
      <c r="QI124" s="15"/>
      <c r="QJ124" s="15"/>
      <c r="QK124" s="15"/>
      <c r="QL124" s="15"/>
      <c r="QM124" s="15"/>
      <c r="QN124" s="15"/>
      <c r="QO124" s="15"/>
      <c r="QP124" s="15"/>
      <c r="QQ124" s="15"/>
      <c r="QR124" s="15"/>
      <c r="QS124" s="15"/>
      <c r="QT124" s="15"/>
      <c r="QU124" s="15"/>
      <c r="QV124" s="15"/>
      <c r="QW124" s="15"/>
      <c r="QX124" s="15"/>
      <c r="QY124" s="15"/>
      <c r="QZ124" s="15"/>
      <c r="RA124" s="15"/>
      <c r="RB124" s="15"/>
      <c r="RC124" s="15"/>
      <c r="RD124" s="15"/>
      <c r="RE124" s="15"/>
      <c r="RF124" s="15"/>
      <c r="RG124" s="15"/>
      <c r="RH124" s="15"/>
      <c r="RI124" s="15"/>
      <c r="RJ124" s="15"/>
      <c r="RK124" s="15"/>
      <c r="RL124" s="15"/>
      <c r="RM124" s="15"/>
      <c r="RN124" s="15"/>
      <c r="RO124" s="15"/>
      <c r="RP124" s="15"/>
      <c r="RQ124" s="15"/>
      <c r="RR124" s="15"/>
      <c r="RS124" s="15"/>
      <c r="RT124" s="15"/>
      <c r="RU124" s="15"/>
      <c r="RV124" s="15"/>
      <c r="RW124" s="15"/>
      <c r="RX124" s="15"/>
      <c r="RY124" s="15"/>
      <c r="RZ124" s="15"/>
      <c r="SA124" s="15"/>
      <c r="SB124" s="15"/>
      <c r="SC124" s="15"/>
      <c r="SD124" s="15"/>
      <c r="SE124" s="15"/>
      <c r="SF124" s="15"/>
      <c r="SG124" s="15"/>
      <c r="SH124" s="15"/>
      <c r="SI124" s="15"/>
      <c r="SJ124" s="15"/>
      <c r="SK124" s="15"/>
      <c r="SL124" s="15"/>
      <c r="SM124" s="15"/>
      <c r="SN124" s="15"/>
      <c r="SO124" s="15"/>
      <c r="SP124" s="15"/>
      <c r="SQ124" s="15"/>
      <c r="SR124" s="15"/>
      <c r="SS124" s="15"/>
      <c r="ST124" s="15"/>
      <c r="SU124" s="15"/>
      <c r="SV124" s="15"/>
      <c r="SW124" s="15"/>
      <c r="SX124" s="15"/>
      <c r="SY124" s="15"/>
      <c r="SZ124" s="15"/>
      <c r="TA124" s="15"/>
      <c r="TB124" s="15"/>
      <c r="TC124" s="15"/>
      <c r="TD124" s="15"/>
      <c r="TE124" s="15"/>
      <c r="TF124" s="15"/>
      <c r="TG124" s="15"/>
      <c r="TH124" s="15"/>
      <c r="TI124" s="15"/>
      <c r="TJ124" s="15"/>
      <c r="TK124" s="15"/>
      <c r="TL124" s="15"/>
      <c r="TM124" s="15"/>
      <c r="TN124" s="15"/>
      <c r="TO124" s="15"/>
      <c r="TP124" s="15"/>
      <c r="TQ124" s="15"/>
      <c r="TR124" s="15"/>
      <c r="TS124" s="15"/>
      <c r="TT124" s="15"/>
      <c r="TU124" s="15"/>
      <c r="TV124" s="15"/>
      <c r="TW124" s="15"/>
      <c r="TX124" s="15"/>
      <c r="TY124" s="15"/>
      <c r="TZ124" s="15"/>
      <c r="UA124" s="15"/>
      <c r="UB124" s="15"/>
      <c r="UC124" s="15"/>
      <c r="UD124" s="15"/>
      <c r="UE124" s="15"/>
      <c r="UF124" s="15"/>
      <c r="UG124" s="15"/>
      <c r="UH124" s="15"/>
      <c r="UI124" s="15"/>
      <c r="UJ124" s="15"/>
      <c r="UK124" s="15"/>
      <c r="UL124" s="15"/>
      <c r="UM124" s="15"/>
      <c r="UN124" s="15"/>
      <c r="UO124" s="15"/>
      <c r="UP124" s="15"/>
      <c r="UQ124" s="15"/>
      <c r="UR124" s="15"/>
      <c r="US124" s="15"/>
      <c r="UT124" s="15"/>
      <c r="UU124" s="15"/>
      <c r="UV124" s="15"/>
      <c r="UW124" s="15"/>
      <c r="UX124" s="15"/>
      <c r="UY124" s="15"/>
      <c r="UZ124" s="15"/>
      <c r="VA124" s="15"/>
      <c r="VB124" s="15"/>
      <c r="VC124" s="15"/>
      <c r="VD124" s="15"/>
      <c r="VE124" s="15"/>
      <c r="VF124" s="15"/>
      <c r="VG124" s="15"/>
      <c r="VH124" s="15"/>
      <c r="VI124" s="15"/>
      <c r="VJ124" s="15"/>
      <c r="VK124" s="15"/>
      <c r="VL124" s="15"/>
      <c r="VM124" s="15"/>
      <c r="VN124" s="15"/>
      <c r="VO124" s="15"/>
      <c r="VP124" s="15"/>
      <c r="VQ124" s="15"/>
      <c r="VR124" s="15"/>
      <c r="VS124" s="15"/>
      <c r="VT124" s="15"/>
      <c r="VU124" s="15"/>
      <c r="VV124" s="15"/>
      <c r="VW124" s="15"/>
      <c r="VX124" s="15"/>
      <c r="VY124" s="15"/>
      <c r="VZ124" s="15"/>
      <c r="WA124" s="15"/>
      <c r="WB124" s="15"/>
      <c r="WC124" s="15"/>
      <c r="WD124" s="15"/>
      <c r="WE124" s="15"/>
      <c r="WF124" s="15"/>
      <c r="WG124" s="15"/>
      <c r="WH124" s="15"/>
      <c r="WI124" s="15"/>
      <c r="WJ124" s="15"/>
      <c r="WK124" s="15"/>
      <c r="WL124" s="15"/>
      <c r="WM124" s="15"/>
      <c r="WN124" s="15"/>
      <c r="WO124" s="15"/>
      <c r="WP124" s="15"/>
      <c r="WQ124" s="15"/>
      <c r="WR124" s="15"/>
      <c r="WS124" s="15"/>
      <c r="WT124" s="15"/>
      <c r="WU124" s="15"/>
      <c r="WV124" s="15"/>
      <c r="WW124" s="15"/>
      <c r="WX124" s="15"/>
      <c r="WY124" s="15"/>
      <c r="WZ124" s="15"/>
      <c r="XA124" s="15"/>
      <c r="XB124" s="15"/>
      <c r="XC124" s="15"/>
      <c r="XD124" s="15"/>
      <c r="XE124" s="15"/>
      <c r="XF124" s="15"/>
      <c r="XG124" s="15"/>
      <c r="XH124" s="15"/>
      <c r="XI124" s="15"/>
      <c r="XJ124" s="15"/>
      <c r="XK124" s="15"/>
      <c r="XL124" s="15"/>
      <c r="XM124" s="15"/>
      <c r="XN124" s="15"/>
      <c r="XO124" s="15"/>
      <c r="XP124" s="15"/>
      <c r="XQ124" s="15"/>
      <c r="XR124" s="15"/>
      <c r="XS124" s="15"/>
      <c r="XT124" s="15"/>
      <c r="XU124" s="15"/>
      <c r="XV124" s="15"/>
      <c r="XW124" s="15"/>
      <c r="XX124" s="15"/>
      <c r="XY124" s="15"/>
      <c r="XZ124" s="15"/>
      <c r="YA124" s="15"/>
      <c r="YB124" s="15"/>
      <c r="YC124" s="15"/>
      <c r="YD124" s="15"/>
      <c r="YE124" s="15"/>
      <c r="YF124" s="15"/>
      <c r="YG124" s="15"/>
      <c r="YH124" s="15"/>
      <c r="YI124" s="15"/>
      <c r="YJ124" s="15"/>
      <c r="YK124" s="15"/>
      <c r="YL124" s="15"/>
      <c r="YM124" s="15"/>
      <c r="YN124" s="15"/>
      <c r="YO124" s="15"/>
      <c r="YP124" s="15"/>
      <c r="YQ124" s="15"/>
      <c r="YR124" s="15"/>
      <c r="YS124" s="15"/>
      <c r="YT124" s="15"/>
      <c r="YU124" s="15"/>
      <c r="YV124" s="15"/>
      <c r="YW124" s="15"/>
      <c r="YX124" s="15"/>
      <c r="YY124" s="15"/>
      <c r="YZ124" s="15"/>
      <c r="ZA124" s="15"/>
      <c r="ZB124" s="15"/>
      <c r="ZC124" s="15"/>
      <c r="ZD124" s="15"/>
      <c r="ZE124" s="15"/>
      <c r="ZF124" s="15"/>
      <c r="ZG124" s="15"/>
      <c r="ZH124" s="15"/>
      <c r="ZI124" s="15"/>
      <c r="ZJ124" s="15"/>
      <c r="ZK124" s="15"/>
      <c r="ZL124" s="15"/>
      <c r="ZM124" s="15"/>
      <c r="ZN124" s="15"/>
      <c r="ZO124" s="15"/>
      <c r="ZP124" s="15"/>
      <c r="ZQ124" s="15"/>
      <c r="ZR124" s="15"/>
      <c r="ZS124" s="15"/>
      <c r="ZT124" s="15"/>
      <c r="ZU124" s="15"/>
      <c r="ZV124" s="15"/>
      <c r="ZW124" s="15"/>
      <c r="ZX124" s="15"/>
      <c r="ZY124" s="15"/>
      <c r="ZZ124" s="15"/>
      <c r="AAA124" s="15"/>
      <c r="AAB124" s="15"/>
      <c r="AAC124" s="15"/>
      <c r="AAD124" s="15"/>
      <c r="AAE124" s="15"/>
      <c r="AAF124" s="15"/>
      <c r="AAG124" s="15"/>
      <c r="AAH124" s="15"/>
      <c r="AAI124" s="15"/>
      <c r="AAJ124" s="15"/>
      <c r="AAK124" s="15"/>
      <c r="AAL124" s="15"/>
      <c r="AAM124" s="15"/>
      <c r="AAN124" s="15"/>
      <c r="AAO124" s="15"/>
      <c r="AAP124" s="15"/>
      <c r="AAQ124" s="15"/>
      <c r="AAR124" s="15"/>
      <c r="AAS124" s="15"/>
      <c r="AAT124" s="15"/>
      <c r="AAU124" s="15"/>
      <c r="AAV124" s="15"/>
      <c r="AAW124" s="15"/>
      <c r="AAX124" s="15"/>
      <c r="AAY124" s="15"/>
      <c r="AAZ124" s="15"/>
      <c r="ABA124" s="15"/>
      <c r="ABB124" s="15"/>
      <c r="ABC124" s="15"/>
      <c r="ABD124" s="15"/>
      <c r="ABE124" s="15"/>
      <c r="ABF124" s="15"/>
      <c r="ABG124" s="15"/>
      <c r="ABH124" s="15"/>
      <c r="ABI124" s="15"/>
      <c r="ABJ124" s="15"/>
      <c r="ABK124" s="15"/>
      <c r="ABL124" s="15"/>
      <c r="ABM124" s="15"/>
      <c r="ABN124" s="15"/>
      <c r="ABO124" s="15"/>
      <c r="ABP124" s="15"/>
      <c r="ABQ124" s="15"/>
      <c r="ABR124" s="15"/>
      <c r="ABS124" s="15"/>
      <c r="ABT124" s="15"/>
      <c r="ABU124" s="15"/>
      <c r="ABV124" s="15"/>
      <c r="ABW124" s="15"/>
      <c r="ABX124" s="15"/>
      <c r="ABY124" s="15"/>
      <c r="ABZ124" s="15"/>
      <c r="ACA124" s="15"/>
      <c r="ACB124" s="15"/>
      <c r="ACC124" s="15"/>
      <c r="ACD124" s="15"/>
      <c r="ACE124" s="15"/>
      <c r="ACF124" s="15"/>
      <c r="ACG124" s="15"/>
      <c r="ACH124" s="15"/>
      <c r="ACI124" s="15"/>
      <c r="ACJ124" s="15"/>
      <c r="ACK124" s="15"/>
      <c r="ACL124" s="15"/>
      <c r="ACM124" s="15"/>
      <c r="ACN124" s="15"/>
      <c r="ACO124" s="15"/>
      <c r="ACP124" s="15"/>
      <c r="ACQ124" s="15"/>
      <c r="ACR124" s="15"/>
      <c r="ACS124" s="15"/>
      <c r="ACT124" s="15"/>
      <c r="ACU124" s="15"/>
      <c r="ACV124" s="15"/>
      <c r="ACW124" s="15"/>
      <c r="ACX124" s="15"/>
      <c r="ACY124" s="15"/>
      <c r="ACZ124" s="15"/>
      <c r="ADA124" s="15"/>
      <c r="ADB124" s="15"/>
      <c r="ADC124" s="15"/>
      <c r="ADD124" s="15"/>
      <c r="ADE124" s="15"/>
      <c r="ADF124" s="15"/>
      <c r="ADG124" s="15"/>
      <c r="ADH124" s="15"/>
      <c r="ADI124" s="15"/>
      <c r="ADJ124" s="15"/>
      <c r="ADK124" s="15"/>
      <c r="ADL124" s="15"/>
      <c r="ADM124" s="15"/>
      <c r="ADN124" s="15"/>
      <c r="ADO124" s="15"/>
      <c r="ADP124" s="15"/>
      <c r="ADQ124" s="15"/>
      <c r="ADR124" s="15"/>
      <c r="ADS124" s="15"/>
      <c r="ADT124" s="15"/>
      <c r="ADU124" s="15"/>
      <c r="ADV124" s="15"/>
      <c r="ADW124" s="15"/>
      <c r="ADX124" s="15"/>
      <c r="ADY124" s="15"/>
      <c r="ADZ124" s="15"/>
      <c r="AEA124" s="15"/>
      <c r="AEB124" s="15"/>
      <c r="AEC124" s="15"/>
      <c r="AED124" s="15"/>
      <c r="AEE124" s="15"/>
      <c r="AEF124" s="15"/>
      <c r="AEG124" s="15"/>
      <c r="AEH124" s="15"/>
      <c r="AEI124" s="15"/>
      <c r="AEJ124" s="15"/>
      <c r="AEK124" s="15"/>
      <c r="AEL124" s="15"/>
      <c r="AEM124" s="15"/>
      <c r="AEN124" s="15"/>
      <c r="AEO124" s="15"/>
      <c r="AEP124" s="15"/>
      <c r="AEQ124" s="15"/>
      <c r="AER124" s="15"/>
      <c r="AES124" s="15"/>
      <c r="AET124" s="15"/>
      <c r="AEU124" s="15"/>
      <c r="AEV124" s="15"/>
      <c r="AEW124" s="15"/>
      <c r="AEX124" s="15"/>
      <c r="AEY124" s="15"/>
      <c r="AEZ124" s="15"/>
      <c r="AFA124" s="15"/>
      <c r="AFB124" s="15"/>
      <c r="AFC124" s="15"/>
      <c r="AFD124" s="15"/>
      <c r="AFE124" s="15"/>
      <c r="AFF124" s="15"/>
      <c r="AFG124" s="15"/>
      <c r="AFH124" s="15"/>
      <c r="AFI124" s="15"/>
      <c r="AFJ124" s="15"/>
      <c r="AFK124" s="15"/>
      <c r="AFL124" s="15"/>
      <c r="AFM124" s="15"/>
      <c r="AFN124" s="15"/>
      <c r="AFO124" s="15"/>
      <c r="AFP124" s="15"/>
      <c r="AFQ124" s="15"/>
      <c r="AFR124" s="15"/>
      <c r="AFS124" s="15"/>
      <c r="AFT124" s="15"/>
      <c r="AFU124" s="15"/>
      <c r="AFV124" s="15"/>
      <c r="AFW124" s="15"/>
      <c r="AFX124" s="15"/>
      <c r="AFY124" s="15"/>
      <c r="AFZ124" s="15"/>
      <c r="AGA124" s="15"/>
      <c r="AGB124" s="15"/>
      <c r="AGC124" s="15"/>
      <c r="AGD124" s="15"/>
      <c r="AGE124" s="15"/>
      <c r="AGF124" s="15"/>
      <c r="AGG124" s="15"/>
      <c r="AGH124" s="15"/>
      <c r="AGI124" s="15"/>
      <c r="AGJ124" s="15"/>
      <c r="AGK124" s="15"/>
      <c r="AGL124" s="15"/>
      <c r="AGM124" s="15"/>
      <c r="AGN124" s="15"/>
      <c r="AGO124" s="15"/>
      <c r="AGP124" s="15"/>
      <c r="AGQ124" s="15"/>
      <c r="AGR124" s="15"/>
      <c r="AGS124" s="15"/>
      <c r="AGT124" s="15"/>
      <c r="AGU124" s="15"/>
      <c r="AGV124" s="15"/>
      <c r="AGW124" s="15"/>
      <c r="AGX124" s="15"/>
      <c r="AGY124" s="15"/>
      <c r="AGZ124" s="15"/>
      <c r="AHA124" s="15"/>
      <c r="AHB124" s="15"/>
      <c r="AHC124" s="15"/>
      <c r="AHD124" s="15"/>
      <c r="AHE124" s="15"/>
      <c r="AHF124" s="15"/>
      <c r="AHG124" s="15"/>
      <c r="AHH124" s="15"/>
      <c r="AHI124" s="15"/>
      <c r="AHJ124" s="15"/>
      <c r="AHK124" s="15"/>
      <c r="AHL124" s="15"/>
      <c r="AHM124" s="15"/>
      <c r="AHN124" s="15"/>
      <c r="AHO124" s="15"/>
      <c r="AHP124" s="15"/>
      <c r="AHQ124" s="15"/>
      <c r="AHR124" s="15"/>
      <c r="AHS124" s="15"/>
      <c r="AHT124" s="15"/>
      <c r="AHU124" s="15"/>
      <c r="AHV124" s="15"/>
      <c r="AHW124" s="15"/>
      <c r="AHX124" s="15"/>
      <c r="AHY124" s="15"/>
      <c r="AHZ124" s="15"/>
      <c r="AIA124" s="15"/>
      <c r="AIB124" s="15"/>
      <c r="AIC124" s="15"/>
      <c r="AID124" s="15"/>
      <c r="AIE124" s="15"/>
      <c r="AIF124" s="15"/>
      <c r="AIG124" s="15"/>
      <c r="AIH124" s="15"/>
      <c r="AII124" s="15"/>
      <c r="AIJ124" s="15"/>
      <c r="AIK124" s="15"/>
      <c r="AIL124" s="15"/>
      <c r="AIM124" s="15"/>
      <c r="AIN124" s="15"/>
      <c r="AIO124" s="15"/>
      <c r="AIP124" s="15"/>
      <c r="AIQ124" s="15"/>
      <c r="AIR124" s="15"/>
      <c r="AIS124" s="15"/>
      <c r="AIT124" s="15"/>
      <c r="AIU124" s="15"/>
      <c r="AIV124" s="15"/>
      <c r="AIW124" s="15"/>
      <c r="AIX124" s="15"/>
      <c r="AIY124" s="15"/>
      <c r="AIZ124" s="15"/>
      <c r="AJA124" s="15"/>
      <c r="AJB124" s="15"/>
      <c r="AJC124" s="15"/>
      <c r="AJD124" s="15"/>
      <c r="AJE124" s="15"/>
      <c r="AJF124" s="15"/>
      <c r="AJG124" s="15"/>
      <c r="AJH124" s="15"/>
      <c r="AJI124" s="15"/>
      <c r="AJJ124" s="15"/>
      <c r="AJK124" s="15"/>
      <c r="AJL124" s="15"/>
      <c r="AJM124" s="15"/>
      <c r="AJN124" s="15"/>
      <c r="AJO124" s="15"/>
      <c r="AJP124" s="15"/>
      <c r="AJQ124" s="15"/>
      <c r="AJR124" s="15"/>
      <c r="AJS124" s="15"/>
      <c r="AJT124" s="15"/>
      <c r="AJU124" s="15"/>
      <c r="AJV124" s="15"/>
      <c r="AJW124" s="15"/>
      <c r="AJX124" s="15"/>
      <c r="AJY124" s="15"/>
      <c r="AJZ124" s="15"/>
      <c r="AKA124" s="15"/>
      <c r="AKB124" s="15"/>
      <c r="AKC124" s="15"/>
      <c r="AKD124" s="15"/>
      <c r="AKE124" s="15"/>
      <c r="AKF124" s="15"/>
      <c r="AKG124" s="15"/>
      <c r="AKH124" s="15"/>
      <c r="AKI124" s="15"/>
      <c r="AKJ124" s="15"/>
      <c r="AKK124" s="15"/>
      <c r="AKL124" s="15"/>
      <c r="AKM124" s="15"/>
      <c r="AKN124" s="15"/>
      <c r="AKO124" s="15"/>
      <c r="AKP124" s="15"/>
      <c r="AKQ124" s="15"/>
      <c r="AKR124" s="15"/>
      <c r="AKS124" s="15"/>
      <c r="AKT124" s="15"/>
      <c r="AKU124" s="15"/>
      <c r="AKV124" s="15"/>
      <c r="AKW124" s="15"/>
      <c r="AKX124" s="15"/>
      <c r="AKY124" s="15"/>
      <c r="AKZ124" s="15"/>
      <c r="ALA124" s="15"/>
      <c r="ALB124" s="15"/>
      <c r="ALC124" s="15"/>
      <c r="ALD124" s="15"/>
      <c r="ALE124" s="15"/>
      <c r="ALF124" s="15"/>
      <c r="ALG124" s="15"/>
      <c r="ALH124" s="15"/>
      <c r="ALI124" s="15"/>
      <c r="ALJ124" s="15"/>
      <c r="ALK124" s="15"/>
      <c r="ALL124" s="15"/>
      <c r="ALM124" s="15"/>
      <c r="ALN124" s="15"/>
      <c r="ALO124" s="15"/>
      <c r="ALP124" s="15"/>
      <c r="ALQ124" s="15"/>
      <c r="ALR124" s="15"/>
      <c r="ALS124" s="15"/>
      <c r="ALT124" s="15"/>
      <c r="ALU124" s="15"/>
      <c r="ALV124" s="15"/>
      <c r="ALW124" s="15"/>
      <c r="ALX124" s="15"/>
      <c r="ALY124" s="15"/>
      <c r="ALZ124" s="15"/>
      <c r="AMA124" s="15"/>
      <c r="AMB124" s="15"/>
      <c r="AMC124" s="15"/>
      <c r="AMD124" s="15"/>
      <c r="AME124" s="15"/>
      <c r="AMF124" s="15"/>
      <c r="AMG124" s="15"/>
      <c r="AMH124" s="15"/>
      <c r="AMI124" s="15"/>
      <c r="AMJ124" s="15"/>
      <c r="AMK124" s="15"/>
      <c r="AML124" s="15"/>
      <c r="AMM124" s="15"/>
      <c r="AMN124" s="15"/>
      <c r="AMO124" s="15"/>
      <c r="AMP124" s="15"/>
      <c r="AMQ124" s="15"/>
    </row>
    <row r="125" spans="1:1031" s="27" customFormat="1" ht="15" customHeight="1" x14ac:dyDescent="0.25">
      <c r="A125" s="56"/>
      <c r="B125" s="56"/>
      <c r="C125" s="56"/>
      <c r="D125" s="56"/>
      <c r="E125" s="56"/>
      <c r="F125" s="26"/>
      <c r="G125" s="26"/>
      <c r="H125" s="26"/>
      <c r="I125" s="26"/>
      <c r="J125" s="26"/>
      <c r="K125" s="26"/>
      <c r="L125" s="26"/>
      <c r="M125" s="26"/>
      <c r="N125" s="26"/>
      <c r="O125" s="26"/>
      <c r="P125" s="26"/>
      <c r="Q125" s="106"/>
      <c r="R125" s="227"/>
      <c r="S125" s="44"/>
      <c r="T125" s="44"/>
      <c r="U125" s="44"/>
      <c r="V125" s="44"/>
      <c r="W125" s="44"/>
      <c r="X125" s="26"/>
      <c r="Y125" s="26"/>
      <c r="Z125" s="26"/>
      <c r="AA125" s="26"/>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c r="IW125" s="26"/>
      <c r="IX125" s="26"/>
      <c r="IY125" s="26"/>
      <c r="IZ125" s="26"/>
      <c r="JA125" s="26"/>
      <c r="JB125" s="26"/>
      <c r="JC125" s="26"/>
      <c r="JD125" s="26"/>
      <c r="JE125" s="26"/>
      <c r="JF125" s="26"/>
      <c r="JG125" s="26"/>
      <c r="JH125" s="26"/>
      <c r="JI125" s="26"/>
      <c r="JJ125" s="26"/>
      <c r="JK125" s="26"/>
      <c r="JL125" s="26"/>
      <c r="JM125" s="26"/>
      <c r="JN125" s="26"/>
      <c r="JO125" s="26"/>
      <c r="JP125" s="26"/>
      <c r="JQ125" s="26"/>
      <c r="JR125" s="26"/>
      <c r="JS125" s="26"/>
      <c r="JT125" s="26"/>
      <c r="JU125" s="26"/>
      <c r="JV125" s="26"/>
      <c r="JW125" s="26"/>
      <c r="JX125" s="26"/>
      <c r="JY125" s="26"/>
      <c r="JZ125" s="26"/>
      <c r="KA125" s="26"/>
      <c r="KB125" s="26"/>
      <c r="KC125" s="26"/>
      <c r="KD125" s="26"/>
      <c r="KE125" s="26"/>
      <c r="KF125" s="26"/>
      <c r="KG125" s="26"/>
      <c r="KH125" s="26"/>
      <c r="KI125" s="26"/>
      <c r="KJ125" s="26"/>
      <c r="KK125" s="26"/>
      <c r="KL125" s="26"/>
      <c r="KM125" s="26"/>
      <c r="KN125" s="26"/>
      <c r="KO125" s="26"/>
      <c r="KP125" s="26"/>
      <c r="KQ125" s="26"/>
      <c r="KR125" s="26"/>
      <c r="KS125" s="26"/>
      <c r="KT125" s="26"/>
      <c r="KU125" s="26"/>
      <c r="KV125" s="26"/>
      <c r="KW125" s="26"/>
      <c r="KX125" s="26"/>
      <c r="KY125" s="26"/>
      <c r="KZ125" s="26"/>
      <c r="LA125" s="26"/>
      <c r="LB125" s="26"/>
      <c r="LC125" s="26"/>
      <c r="LD125" s="26"/>
      <c r="LE125" s="26"/>
      <c r="LF125" s="26"/>
      <c r="LG125" s="26"/>
      <c r="LH125" s="26"/>
      <c r="LI125" s="26"/>
      <c r="LJ125" s="26"/>
      <c r="LK125" s="26"/>
      <c r="LL125" s="26"/>
      <c r="LM125" s="26"/>
      <c r="LN125" s="26"/>
      <c r="LO125" s="26"/>
      <c r="LP125" s="26"/>
      <c r="LQ125" s="26"/>
      <c r="LR125" s="26"/>
      <c r="LS125" s="26"/>
      <c r="LT125" s="26"/>
      <c r="LU125" s="26"/>
      <c r="LV125" s="26"/>
      <c r="LW125" s="26"/>
      <c r="LX125" s="26"/>
      <c r="LY125" s="26"/>
      <c r="LZ125" s="26"/>
      <c r="MA125" s="26"/>
      <c r="MB125" s="26"/>
      <c r="MC125" s="26"/>
      <c r="MD125" s="26"/>
      <c r="ME125" s="26"/>
      <c r="MF125" s="26"/>
      <c r="MG125" s="26"/>
      <c r="MH125" s="26"/>
      <c r="MI125" s="26"/>
      <c r="MJ125" s="26"/>
      <c r="MK125" s="26"/>
      <c r="ML125" s="26"/>
      <c r="MM125" s="26"/>
      <c r="MN125" s="26"/>
      <c r="MO125" s="26"/>
      <c r="MP125" s="26"/>
      <c r="MQ125" s="26"/>
      <c r="MR125" s="26"/>
      <c r="MS125" s="26"/>
      <c r="MT125" s="26"/>
      <c r="MU125" s="26"/>
      <c r="MV125" s="26"/>
      <c r="MW125" s="26"/>
      <c r="MX125" s="26"/>
      <c r="MY125" s="26"/>
      <c r="MZ125" s="26"/>
      <c r="NA125" s="26"/>
      <c r="NB125" s="26"/>
      <c r="NC125" s="26"/>
      <c r="ND125" s="26"/>
      <c r="NE125" s="26"/>
      <c r="NF125" s="26"/>
      <c r="NG125" s="26"/>
      <c r="NH125" s="26"/>
      <c r="NI125" s="26"/>
      <c r="NJ125" s="26"/>
      <c r="NK125" s="26"/>
      <c r="NL125" s="26"/>
      <c r="NM125" s="26"/>
      <c r="NN125" s="26"/>
      <c r="NO125" s="26"/>
      <c r="NP125" s="26"/>
      <c r="NQ125" s="26"/>
      <c r="NR125" s="26"/>
      <c r="NS125" s="26"/>
      <c r="NT125" s="26"/>
      <c r="NU125" s="26"/>
      <c r="NV125" s="26"/>
      <c r="NW125" s="26"/>
      <c r="NX125" s="26"/>
      <c r="NY125" s="26"/>
      <c r="NZ125" s="26"/>
      <c r="OA125" s="26"/>
      <c r="OB125" s="26"/>
      <c r="OC125" s="26"/>
      <c r="OD125" s="26"/>
      <c r="OE125" s="26"/>
      <c r="OF125" s="26"/>
      <c r="OG125" s="26"/>
      <c r="OH125" s="26"/>
      <c r="OI125" s="26"/>
      <c r="OJ125" s="26"/>
      <c r="OK125" s="26"/>
      <c r="OL125" s="26"/>
      <c r="OM125" s="26"/>
      <c r="ON125" s="26"/>
      <c r="OO125" s="26"/>
      <c r="OP125" s="26"/>
      <c r="OQ125" s="26"/>
      <c r="OR125" s="26"/>
      <c r="OS125" s="26"/>
      <c r="OT125" s="26"/>
      <c r="OU125" s="26"/>
      <c r="OV125" s="26"/>
      <c r="OW125" s="26"/>
      <c r="OX125" s="26"/>
      <c r="OY125" s="26"/>
      <c r="OZ125" s="26"/>
      <c r="PA125" s="26"/>
      <c r="PB125" s="26"/>
      <c r="PC125" s="26"/>
      <c r="PD125" s="26"/>
      <c r="PE125" s="26"/>
      <c r="PF125" s="26"/>
      <c r="PG125" s="26"/>
      <c r="PH125" s="26"/>
      <c r="PI125" s="26"/>
      <c r="PJ125" s="26"/>
      <c r="PK125" s="26"/>
      <c r="PL125" s="26"/>
      <c r="PM125" s="26"/>
      <c r="PN125" s="26"/>
      <c r="PO125" s="26"/>
      <c r="PP125" s="26"/>
      <c r="PQ125" s="26"/>
      <c r="PR125" s="26"/>
      <c r="PS125" s="26"/>
      <c r="PT125" s="26"/>
      <c r="PU125" s="26"/>
      <c r="PV125" s="26"/>
      <c r="PW125" s="26"/>
      <c r="PX125" s="26"/>
      <c r="PY125" s="26"/>
      <c r="PZ125" s="26"/>
      <c r="QA125" s="26"/>
      <c r="QB125" s="26"/>
      <c r="QC125" s="26"/>
      <c r="QD125" s="26"/>
      <c r="QE125" s="26"/>
      <c r="QF125" s="26"/>
      <c r="QG125" s="26"/>
      <c r="QH125" s="26"/>
      <c r="QI125" s="26"/>
      <c r="QJ125" s="26"/>
      <c r="QK125" s="26"/>
      <c r="QL125" s="26"/>
      <c r="QM125" s="26"/>
      <c r="QN125" s="26"/>
      <c r="QO125" s="26"/>
      <c r="QP125" s="26"/>
      <c r="QQ125" s="26"/>
      <c r="QR125" s="26"/>
      <c r="QS125" s="26"/>
      <c r="QT125" s="26"/>
      <c r="QU125" s="26"/>
      <c r="QV125" s="26"/>
      <c r="QW125" s="26"/>
      <c r="QX125" s="26"/>
      <c r="QY125" s="26"/>
      <c r="QZ125" s="26"/>
      <c r="RA125" s="26"/>
      <c r="RB125" s="26"/>
      <c r="RC125" s="26"/>
      <c r="RD125" s="26"/>
      <c r="RE125" s="26"/>
      <c r="RF125" s="26"/>
      <c r="RG125" s="26"/>
      <c r="RH125" s="26"/>
      <c r="RI125" s="26"/>
      <c r="RJ125" s="26"/>
      <c r="RK125" s="26"/>
      <c r="RL125" s="26"/>
      <c r="RM125" s="26"/>
      <c r="RN125" s="26"/>
      <c r="RO125" s="26"/>
      <c r="RP125" s="26"/>
      <c r="RQ125" s="26"/>
      <c r="RR125" s="26"/>
      <c r="RS125" s="26"/>
      <c r="RT125" s="26"/>
      <c r="RU125" s="26"/>
      <c r="RV125" s="26"/>
      <c r="RW125" s="26"/>
      <c r="RX125" s="26"/>
      <c r="RY125" s="26"/>
      <c r="RZ125" s="26"/>
      <c r="SA125" s="26"/>
      <c r="SB125" s="26"/>
      <c r="SC125" s="26"/>
      <c r="SD125" s="26"/>
      <c r="SE125" s="26"/>
      <c r="SF125" s="26"/>
      <c r="SG125" s="26"/>
      <c r="SH125" s="26"/>
      <c r="SI125" s="26"/>
      <c r="SJ125" s="26"/>
      <c r="SK125" s="26"/>
      <c r="SL125" s="26"/>
      <c r="SM125" s="26"/>
      <c r="SN125" s="26"/>
      <c r="SO125" s="26"/>
      <c r="SP125" s="26"/>
      <c r="SQ125" s="26"/>
      <c r="SR125" s="26"/>
      <c r="SS125" s="26"/>
      <c r="ST125" s="26"/>
      <c r="SU125" s="26"/>
      <c r="SV125" s="26"/>
      <c r="SW125" s="26"/>
      <c r="SX125" s="26"/>
      <c r="SY125" s="26"/>
      <c r="SZ125" s="26"/>
      <c r="TA125" s="26"/>
      <c r="TB125" s="26"/>
      <c r="TC125" s="26"/>
      <c r="TD125" s="26"/>
      <c r="TE125" s="26"/>
      <c r="TF125" s="26"/>
      <c r="TG125" s="26"/>
      <c r="TH125" s="26"/>
      <c r="TI125" s="26"/>
      <c r="TJ125" s="26"/>
      <c r="TK125" s="26"/>
      <c r="TL125" s="26"/>
      <c r="TM125" s="26"/>
      <c r="TN125" s="26"/>
      <c r="TO125" s="26"/>
      <c r="TP125" s="26"/>
      <c r="TQ125" s="26"/>
      <c r="TR125" s="26"/>
      <c r="TS125" s="26"/>
      <c r="TT125" s="26"/>
      <c r="TU125" s="26"/>
      <c r="TV125" s="26"/>
      <c r="TW125" s="26"/>
      <c r="TX125" s="26"/>
      <c r="TY125" s="26"/>
      <c r="TZ125" s="26"/>
      <c r="UA125" s="26"/>
      <c r="UB125" s="26"/>
      <c r="UC125" s="26"/>
      <c r="UD125" s="26"/>
      <c r="UE125" s="26"/>
      <c r="UF125" s="26"/>
      <c r="UG125" s="26"/>
      <c r="UH125" s="26"/>
      <c r="UI125" s="26"/>
      <c r="UJ125" s="26"/>
      <c r="UK125" s="26"/>
      <c r="UL125" s="26"/>
      <c r="UM125" s="26"/>
      <c r="UN125" s="26"/>
      <c r="UO125" s="26"/>
      <c r="UP125" s="26"/>
      <c r="UQ125" s="26"/>
      <c r="UR125" s="26"/>
      <c r="US125" s="26"/>
      <c r="UT125" s="26"/>
      <c r="UU125" s="26"/>
      <c r="UV125" s="26"/>
      <c r="UW125" s="26"/>
      <c r="UX125" s="26"/>
      <c r="UY125" s="26"/>
      <c r="UZ125" s="26"/>
      <c r="VA125" s="26"/>
      <c r="VB125" s="26"/>
      <c r="VC125" s="26"/>
      <c r="VD125" s="26"/>
      <c r="VE125" s="26"/>
      <c r="VF125" s="26"/>
      <c r="VG125" s="26"/>
      <c r="VH125" s="26"/>
      <c r="VI125" s="26"/>
      <c r="VJ125" s="26"/>
      <c r="VK125" s="26"/>
      <c r="VL125" s="26"/>
      <c r="VM125" s="26"/>
      <c r="VN125" s="26"/>
      <c r="VO125" s="26"/>
      <c r="VP125" s="26"/>
      <c r="VQ125" s="26"/>
      <c r="VR125" s="26"/>
      <c r="VS125" s="26"/>
      <c r="VT125" s="26"/>
      <c r="VU125" s="26"/>
      <c r="VV125" s="26"/>
      <c r="VW125" s="26"/>
      <c r="VX125" s="26"/>
      <c r="VY125" s="26"/>
      <c r="VZ125" s="26"/>
      <c r="WA125" s="26"/>
      <c r="WB125" s="26"/>
      <c r="WC125" s="26"/>
      <c r="WD125" s="26"/>
      <c r="WE125" s="26"/>
      <c r="WF125" s="26"/>
      <c r="WG125" s="26"/>
      <c r="WH125" s="26"/>
      <c r="WI125" s="26"/>
      <c r="WJ125" s="26"/>
      <c r="WK125" s="26"/>
      <c r="WL125" s="26"/>
      <c r="WM125" s="26"/>
      <c r="WN125" s="26"/>
      <c r="WO125" s="26"/>
      <c r="WP125" s="26"/>
      <c r="WQ125" s="26"/>
      <c r="WR125" s="26"/>
      <c r="WS125" s="26"/>
      <c r="WT125" s="26"/>
      <c r="WU125" s="26"/>
      <c r="WV125" s="26"/>
      <c r="WW125" s="26"/>
      <c r="WX125" s="26"/>
      <c r="WY125" s="26"/>
      <c r="WZ125" s="26"/>
      <c r="XA125" s="26"/>
      <c r="XB125" s="26"/>
      <c r="XC125" s="26"/>
      <c r="XD125" s="26"/>
      <c r="XE125" s="26"/>
      <c r="XF125" s="26"/>
      <c r="XG125" s="26"/>
      <c r="XH125" s="26"/>
      <c r="XI125" s="26"/>
      <c r="XJ125" s="26"/>
      <c r="XK125" s="26"/>
      <c r="XL125" s="26"/>
      <c r="XM125" s="26"/>
      <c r="XN125" s="26"/>
      <c r="XO125" s="26"/>
      <c r="XP125" s="26"/>
      <c r="XQ125" s="26"/>
      <c r="XR125" s="26"/>
      <c r="XS125" s="26"/>
      <c r="XT125" s="26"/>
      <c r="XU125" s="26"/>
      <c r="XV125" s="26"/>
      <c r="XW125" s="26"/>
      <c r="XX125" s="26"/>
      <c r="XY125" s="26"/>
      <c r="XZ125" s="26"/>
      <c r="YA125" s="26"/>
      <c r="YB125" s="26"/>
      <c r="YC125" s="26"/>
      <c r="YD125" s="26"/>
      <c r="YE125" s="26"/>
      <c r="YF125" s="26"/>
      <c r="YG125" s="26"/>
      <c r="YH125" s="26"/>
      <c r="YI125" s="26"/>
      <c r="YJ125" s="26"/>
      <c r="YK125" s="26"/>
      <c r="YL125" s="26"/>
      <c r="YM125" s="26"/>
      <c r="YN125" s="26"/>
      <c r="YO125" s="26"/>
      <c r="YP125" s="26"/>
      <c r="YQ125" s="26"/>
      <c r="YR125" s="26"/>
      <c r="YS125" s="26"/>
      <c r="YT125" s="26"/>
      <c r="YU125" s="26"/>
      <c r="YV125" s="26"/>
      <c r="YW125" s="26"/>
      <c r="YX125" s="26"/>
      <c r="YY125" s="26"/>
      <c r="YZ125" s="26"/>
      <c r="ZA125" s="26"/>
      <c r="ZB125" s="26"/>
      <c r="ZC125" s="26"/>
      <c r="ZD125" s="26"/>
      <c r="ZE125" s="26"/>
      <c r="ZF125" s="26"/>
      <c r="ZG125" s="26"/>
      <c r="ZH125" s="26"/>
      <c r="ZI125" s="26"/>
      <c r="ZJ125" s="26"/>
      <c r="ZK125" s="26"/>
      <c r="ZL125" s="26"/>
      <c r="ZM125" s="26"/>
      <c r="ZN125" s="26"/>
      <c r="ZO125" s="26"/>
      <c r="ZP125" s="26"/>
      <c r="ZQ125" s="26"/>
      <c r="ZR125" s="26"/>
      <c r="ZS125" s="26"/>
      <c r="ZT125" s="26"/>
      <c r="ZU125" s="26"/>
      <c r="ZV125" s="26"/>
      <c r="ZW125" s="26"/>
      <c r="ZX125" s="26"/>
      <c r="ZY125" s="26"/>
      <c r="ZZ125" s="26"/>
      <c r="AAA125" s="26"/>
      <c r="AAB125" s="26"/>
      <c r="AAC125" s="26"/>
      <c r="AAD125" s="26"/>
      <c r="AAE125" s="26"/>
      <c r="AAF125" s="26"/>
      <c r="AAG125" s="26"/>
      <c r="AAH125" s="26"/>
      <c r="AAI125" s="26"/>
      <c r="AAJ125" s="26"/>
      <c r="AAK125" s="26"/>
      <c r="AAL125" s="26"/>
      <c r="AAM125" s="26"/>
      <c r="AAN125" s="26"/>
      <c r="AAO125" s="26"/>
      <c r="AAP125" s="26"/>
      <c r="AAQ125" s="26"/>
      <c r="AAR125" s="26"/>
      <c r="AAS125" s="26"/>
      <c r="AAT125" s="26"/>
      <c r="AAU125" s="26"/>
      <c r="AAV125" s="26"/>
      <c r="AAW125" s="26"/>
      <c r="AAX125" s="26"/>
      <c r="AAY125" s="26"/>
      <c r="AAZ125" s="26"/>
      <c r="ABA125" s="26"/>
      <c r="ABB125" s="26"/>
      <c r="ABC125" s="26"/>
      <c r="ABD125" s="26"/>
      <c r="ABE125" s="26"/>
      <c r="ABF125" s="26"/>
      <c r="ABG125" s="26"/>
      <c r="ABH125" s="26"/>
      <c r="ABI125" s="26"/>
      <c r="ABJ125" s="26"/>
      <c r="ABK125" s="26"/>
      <c r="ABL125" s="26"/>
      <c r="ABM125" s="26"/>
      <c r="ABN125" s="26"/>
      <c r="ABO125" s="26"/>
      <c r="ABP125" s="26"/>
      <c r="ABQ125" s="26"/>
      <c r="ABR125" s="26"/>
      <c r="ABS125" s="26"/>
      <c r="ABT125" s="26"/>
      <c r="ABU125" s="26"/>
      <c r="ABV125" s="26"/>
      <c r="ABW125" s="26"/>
      <c r="ABX125" s="26"/>
      <c r="ABY125" s="26"/>
      <c r="ABZ125" s="26"/>
      <c r="ACA125" s="26"/>
      <c r="ACB125" s="26"/>
      <c r="ACC125" s="26"/>
      <c r="ACD125" s="26"/>
      <c r="ACE125" s="26"/>
      <c r="ACF125" s="26"/>
      <c r="ACG125" s="26"/>
      <c r="ACH125" s="26"/>
      <c r="ACI125" s="26"/>
      <c r="ACJ125" s="26"/>
      <c r="ACK125" s="26"/>
      <c r="ACL125" s="26"/>
      <c r="ACM125" s="26"/>
      <c r="ACN125" s="26"/>
      <c r="ACO125" s="26"/>
      <c r="ACP125" s="26"/>
      <c r="ACQ125" s="26"/>
      <c r="ACR125" s="26"/>
      <c r="ACS125" s="26"/>
      <c r="ACT125" s="26"/>
      <c r="ACU125" s="26"/>
      <c r="ACV125" s="26"/>
      <c r="ACW125" s="26"/>
      <c r="ACX125" s="26"/>
      <c r="ACY125" s="26"/>
      <c r="ACZ125" s="26"/>
      <c r="ADA125" s="26"/>
      <c r="ADB125" s="26"/>
      <c r="ADC125" s="26"/>
      <c r="ADD125" s="26"/>
      <c r="ADE125" s="26"/>
      <c r="ADF125" s="26"/>
      <c r="ADG125" s="26"/>
      <c r="ADH125" s="26"/>
      <c r="ADI125" s="26"/>
      <c r="ADJ125" s="26"/>
      <c r="ADK125" s="26"/>
      <c r="ADL125" s="26"/>
      <c r="ADM125" s="26"/>
      <c r="ADN125" s="26"/>
      <c r="ADO125" s="26"/>
      <c r="ADP125" s="26"/>
      <c r="ADQ125" s="26"/>
      <c r="ADR125" s="26"/>
      <c r="ADS125" s="26"/>
      <c r="ADT125" s="26"/>
      <c r="ADU125" s="26"/>
      <c r="ADV125" s="26"/>
      <c r="ADW125" s="26"/>
      <c r="ADX125" s="26"/>
      <c r="ADY125" s="26"/>
      <c r="ADZ125" s="26"/>
      <c r="AEA125" s="26"/>
      <c r="AEB125" s="26"/>
      <c r="AEC125" s="26"/>
      <c r="AED125" s="26"/>
      <c r="AEE125" s="26"/>
      <c r="AEF125" s="26"/>
      <c r="AEG125" s="26"/>
      <c r="AEH125" s="26"/>
      <c r="AEI125" s="26"/>
      <c r="AEJ125" s="26"/>
      <c r="AEK125" s="26"/>
      <c r="AEL125" s="26"/>
      <c r="AEM125" s="26"/>
      <c r="AEN125" s="26"/>
      <c r="AEO125" s="26"/>
      <c r="AEP125" s="26"/>
      <c r="AEQ125" s="26"/>
      <c r="AER125" s="26"/>
      <c r="AES125" s="26"/>
      <c r="AET125" s="26"/>
      <c r="AEU125" s="26"/>
      <c r="AEV125" s="26"/>
      <c r="AEW125" s="26"/>
      <c r="AEX125" s="26"/>
      <c r="AEY125" s="26"/>
      <c r="AEZ125" s="26"/>
      <c r="AFA125" s="26"/>
      <c r="AFB125" s="26"/>
      <c r="AFC125" s="26"/>
      <c r="AFD125" s="26"/>
      <c r="AFE125" s="26"/>
      <c r="AFF125" s="26"/>
      <c r="AFG125" s="26"/>
      <c r="AFH125" s="26"/>
      <c r="AFI125" s="26"/>
      <c r="AFJ125" s="26"/>
      <c r="AFK125" s="26"/>
      <c r="AFL125" s="26"/>
      <c r="AFM125" s="26"/>
      <c r="AFN125" s="26"/>
      <c r="AFO125" s="26"/>
      <c r="AFP125" s="26"/>
      <c r="AFQ125" s="26"/>
      <c r="AFR125" s="26"/>
      <c r="AFS125" s="26"/>
      <c r="AFT125" s="26"/>
      <c r="AFU125" s="26"/>
      <c r="AFV125" s="26"/>
      <c r="AFW125" s="26"/>
      <c r="AFX125" s="26"/>
      <c r="AFY125" s="26"/>
      <c r="AFZ125" s="26"/>
      <c r="AGA125" s="26"/>
      <c r="AGB125" s="26"/>
      <c r="AGC125" s="26"/>
      <c r="AGD125" s="26"/>
      <c r="AGE125" s="26"/>
      <c r="AGF125" s="26"/>
      <c r="AGG125" s="26"/>
      <c r="AGH125" s="26"/>
      <c r="AGI125" s="26"/>
      <c r="AGJ125" s="26"/>
      <c r="AGK125" s="26"/>
      <c r="AGL125" s="26"/>
      <c r="AGM125" s="26"/>
      <c r="AGN125" s="26"/>
      <c r="AGO125" s="26"/>
      <c r="AGP125" s="26"/>
      <c r="AGQ125" s="26"/>
      <c r="AGR125" s="26"/>
      <c r="AGS125" s="26"/>
      <c r="AGT125" s="26"/>
      <c r="AGU125" s="26"/>
      <c r="AGV125" s="26"/>
      <c r="AGW125" s="26"/>
      <c r="AGX125" s="26"/>
      <c r="AGY125" s="26"/>
      <c r="AGZ125" s="26"/>
      <c r="AHA125" s="26"/>
      <c r="AHB125" s="26"/>
      <c r="AHC125" s="26"/>
      <c r="AHD125" s="26"/>
      <c r="AHE125" s="26"/>
      <c r="AHF125" s="26"/>
      <c r="AHG125" s="26"/>
      <c r="AHH125" s="26"/>
      <c r="AHI125" s="26"/>
      <c r="AHJ125" s="26"/>
      <c r="AHK125" s="26"/>
      <c r="AHL125" s="26"/>
      <c r="AHM125" s="26"/>
      <c r="AHN125" s="26"/>
      <c r="AHO125" s="26"/>
      <c r="AHP125" s="26"/>
      <c r="AHQ125" s="26"/>
      <c r="AHR125" s="26"/>
      <c r="AHS125" s="26"/>
      <c r="AHT125" s="26"/>
      <c r="AHU125" s="26"/>
      <c r="AHV125" s="26"/>
      <c r="AHW125" s="26"/>
      <c r="AHX125" s="26"/>
      <c r="AHY125" s="26"/>
      <c r="AHZ125" s="26"/>
      <c r="AIA125" s="26"/>
      <c r="AIB125" s="26"/>
      <c r="AIC125" s="26"/>
      <c r="AID125" s="26"/>
      <c r="AIE125" s="26"/>
      <c r="AIF125" s="26"/>
      <c r="AIG125" s="26"/>
      <c r="AIH125" s="26"/>
      <c r="AII125" s="26"/>
      <c r="AIJ125" s="26"/>
      <c r="AIK125" s="26"/>
      <c r="AIL125" s="26"/>
      <c r="AIM125" s="26"/>
      <c r="AIN125" s="26"/>
      <c r="AIO125" s="26"/>
      <c r="AIP125" s="26"/>
      <c r="AIQ125" s="26"/>
      <c r="AIR125" s="26"/>
      <c r="AIS125" s="26"/>
      <c r="AIT125" s="26"/>
      <c r="AIU125" s="26"/>
      <c r="AIV125" s="26"/>
      <c r="AIW125" s="26"/>
      <c r="AIX125" s="26"/>
      <c r="AIY125" s="26"/>
      <c r="AIZ125" s="26"/>
      <c r="AJA125" s="26"/>
      <c r="AJB125" s="26"/>
      <c r="AJC125" s="26"/>
      <c r="AJD125" s="26"/>
      <c r="AJE125" s="26"/>
      <c r="AJF125" s="26"/>
      <c r="AJG125" s="26"/>
      <c r="AJH125" s="26"/>
      <c r="AJI125" s="26"/>
      <c r="AJJ125" s="26"/>
      <c r="AJK125" s="26"/>
      <c r="AJL125" s="26"/>
      <c r="AJM125" s="26"/>
      <c r="AJN125" s="26"/>
      <c r="AJO125" s="26"/>
      <c r="AJP125" s="26"/>
      <c r="AJQ125" s="26"/>
      <c r="AJR125" s="26"/>
      <c r="AJS125" s="26"/>
      <c r="AJT125" s="26"/>
      <c r="AJU125" s="26"/>
      <c r="AJV125" s="26"/>
      <c r="AJW125" s="26"/>
      <c r="AJX125" s="26"/>
      <c r="AJY125" s="26"/>
      <c r="AJZ125" s="26"/>
      <c r="AKA125" s="26"/>
      <c r="AKB125" s="26"/>
      <c r="AKC125" s="26"/>
      <c r="AKD125" s="26"/>
      <c r="AKE125" s="26"/>
      <c r="AKF125" s="26"/>
      <c r="AKG125" s="26"/>
      <c r="AKH125" s="26"/>
      <c r="AKI125" s="26"/>
      <c r="AKJ125" s="26"/>
      <c r="AKK125" s="26"/>
      <c r="AKL125" s="26"/>
      <c r="AKM125" s="26"/>
      <c r="AKN125" s="26"/>
      <c r="AKO125" s="26"/>
      <c r="AKP125" s="26"/>
      <c r="AKQ125" s="26"/>
      <c r="AKR125" s="26"/>
      <c r="AKS125" s="26"/>
      <c r="AKT125" s="26"/>
      <c r="AKU125" s="26"/>
      <c r="AKV125" s="26"/>
      <c r="AKW125" s="26"/>
      <c r="AKX125" s="26"/>
      <c r="AKY125" s="26"/>
      <c r="AKZ125" s="26"/>
      <c r="ALA125" s="26"/>
      <c r="ALB125" s="26"/>
      <c r="ALC125" s="26"/>
      <c r="ALD125" s="26"/>
      <c r="ALE125" s="26"/>
      <c r="ALF125" s="26"/>
      <c r="ALG125" s="26"/>
      <c r="ALH125" s="26"/>
      <c r="ALI125" s="26"/>
      <c r="ALJ125" s="26"/>
      <c r="ALK125" s="26"/>
      <c r="ALL125" s="26"/>
      <c r="ALM125" s="26"/>
      <c r="ALN125" s="26"/>
      <c r="ALO125" s="26"/>
      <c r="ALP125" s="26"/>
      <c r="ALQ125" s="26"/>
      <c r="ALR125" s="26"/>
      <c r="ALS125" s="26"/>
      <c r="ALT125" s="26"/>
      <c r="ALU125" s="26"/>
      <c r="ALV125" s="26"/>
      <c r="ALW125" s="26"/>
      <c r="ALX125" s="26"/>
      <c r="ALY125" s="26"/>
      <c r="ALZ125" s="26"/>
      <c r="AMA125" s="26"/>
      <c r="AMB125" s="26"/>
      <c r="AMC125" s="26"/>
      <c r="AMD125" s="26"/>
      <c r="AME125" s="26"/>
      <c r="AMF125" s="26"/>
      <c r="AMG125" s="26"/>
      <c r="AMH125" s="26"/>
      <c r="AMI125" s="26"/>
      <c r="AMJ125" s="26"/>
      <c r="AMK125" s="26"/>
      <c r="AML125" s="26"/>
      <c r="AMM125" s="26"/>
      <c r="AMN125" s="26"/>
      <c r="AMO125" s="26"/>
      <c r="AMP125" s="26"/>
      <c r="AMQ125" s="26"/>
    </row>
    <row r="126" spans="1:1031" x14ac:dyDescent="0.25">
      <c r="A126" s="1" t="s">
        <v>262</v>
      </c>
    </row>
    <row r="127" spans="1:1031" x14ac:dyDescent="0.25">
      <c r="A127" s="1" t="s">
        <v>451</v>
      </c>
      <c r="Z127" s="43"/>
    </row>
    <row r="128" spans="1:1031" ht="15" customHeight="1" x14ac:dyDescent="0.25"/>
  </sheetData>
  <mergeCells count="37">
    <mergeCell ref="A4:Y4"/>
    <mergeCell ref="A6:W6"/>
    <mergeCell ref="A7:A9"/>
    <mergeCell ref="B7:B9"/>
    <mergeCell ref="C7:C9"/>
    <mergeCell ref="D7:D9"/>
    <mergeCell ref="F7:F9"/>
    <mergeCell ref="G7:G9"/>
    <mergeCell ref="L7:L9"/>
    <mergeCell ref="M7:M9"/>
    <mergeCell ref="N7:N9"/>
    <mergeCell ref="O7:O9"/>
    <mergeCell ref="P7:P9"/>
    <mergeCell ref="Y7:Y9"/>
    <mergeCell ref="V7:V9"/>
    <mergeCell ref="K7:K9"/>
    <mergeCell ref="A5:Y5"/>
    <mergeCell ref="Q7:U7"/>
    <mergeCell ref="Z7:AA7"/>
    <mergeCell ref="Z8:Z9"/>
    <mergeCell ref="AA8:AA9"/>
    <mergeCell ref="Q8:R8"/>
    <mergeCell ref="S8:S9"/>
    <mergeCell ref="U8:U9"/>
    <mergeCell ref="W7:W9"/>
    <mergeCell ref="X7:X9"/>
    <mergeCell ref="T8:T9"/>
    <mergeCell ref="H7:H9"/>
    <mergeCell ref="I7:I9"/>
    <mergeCell ref="J7:J9"/>
    <mergeCell ref="E7:E9"/>
    <mergeCell ref="B12:B29"/>
    <mergeCell ref="A123:E123"/>
    <mergeCell ref="A122:E122"/>
    <mergeCell ref="A124:E124"/>
    <mergeCell ref="B35:B83"/>
    <mergeCell ref="B92:B119"/>
  </mergeCells>
  <pageMargins left="3.937007874015748E-2" right="3.937007874015748E-2" top="0.15748031496062992" bottom="0.15748031496062992" header="0.11811023622047245" footer="0.11811023622047245"/>
  <pageSetup paperSize="9" scale="45" firstPageNumber="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revision>0</cp:revision>
  <cp:lastPrinted>2019-09-04T16:02:22Z</cp:lastPrinted>
  <dcterms:created xsi:type="dcterms:W3CDTF">2016-07-18T10:59:34Z</dcterms:created>
  <dcterms:modified xsi:type="dcterms:W3CDTF">2020-01-27T12:12:29Z</dcterms:modified>
</cp:coreProperties>
</file>